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a3\AppData\Local\Microsoft\Windows\Temporary Internet Files\Content.Outlook\IC0DEO85\"/>
    </mc:Choice>
  </mc:AlternateContent>
  <workbookProtection workbookAlgorithmName="SHA-512" workbookHashValue="AskdDNLlkv9+KVbXvyfqVHcZ6XtVcnuMvfrYAJi9u50532Ihx6cUQfjvZVL6zCs+1IpswtG4tVJ+WPeMN+IyYg==" workbookSaltValue="u1OwNDeYCDWlC2W1y/YJoA==" workbookSpinCount="100000" lockStructure="1"/>
  <bookViews>
    <workbookView xWindow="-15" yWindow="-15" windowWidth="8400" windowHeight="12105" tabRatio="776"/>
  </bookViews>
  <sheets>
    <sheet name="Finance annexe" sheetId="60" r:id="rId1"/>
    <sheet name="student number cost analysis" sheetId="77" r:id="rId2"/>
    <sheet name="data sheet" sheetId="70" state="hidden" r:id="rId3"/>
    <sheet name="payscale" sheetId="72" state="hidden" r:id="rId4"/>
  </sheets>
  <externalReferences>
    <externalReference r:id="rId5"/>
    <externalReference r:id="rId6"/>
  </externalReferences>
  <definedNames>
    <definedName name="Code">'[1]HESA 5 year'!$A$12</definedName>
    <definedName name="credit_bearing">'data sheet'!$A$1:$A$2</definedName>
    <definedName name="funding_source" localSheetId="1">'data sheet'!#REF!</definedName>
    <definedName name="funding_source">'data sheet'!#REF!</definedName>
    <definedName name="InstName">'[1]HESA 5 year'!$A$11</definedName>
    <definedName name="length">'data sheet'!$A$4:$A$5</definedName>
    <definedName name="Length_of_course">'data sheet'!$A$4:$A$5</definedName>
    <definedName name="level">'data sheet'!$A$28:$A$31</definedName>
    <definedName name="payscale">'data sheet'!$A$7:$A$26</definedName>
    <definedName name="_xlnm.Print_Area" localSheetId="0">'Finance annexe'!$A$10:$O$147</definedName>
    <definedName name="_xlnm.Print_Area" localSheetId="3">payscale!$A$1:$E$27</definedName>
    <definedName name="_xlnm.Print_Area" localSheetId="1">'student number cost analysis'!$B$11:$M$92</definedName>
    <definedName name="_xlnm.Print_Titles" localSheetId="0">'Finance annexe'!$1:$9</definedName>
    <definedName name="_xlnm.Print_Titles" localSheetId="1">'student number cost analysis'!$1:$10</definedName>
    <definedName name="Total_income">'[1]HESA 5 year'!$B$36:$G$36</definedName>
    <definedName name="UKPRN">'[1]HESA 5 year'!$A$13</definedName>
    <definedName name="valcheck1">[2]Validation!$A$29</definedName>
    <definedName name="Validation">'data sheet'!$A$34:$A$37</definedName>
    <definedName name="yes_no">'data sheet'!$A$1:$A$2</definedName>
  </definedNames>
  <calcPr calcId="162913"/>
</workbook>
</file>

<file path=xl/calcChain.xml><?xml version="1.0" encoding="utf-8"?>
<calcChain xmlns="http://schemas.openxmlformats.org/spreadsheetml/2006/main">
  <c r="I21" i="60" l="1"/>
  <c r="J21" i="60"/>
  <c r="K21" i="60"/>
  <c r="L21" i="60"/>
  <c r="L29" i="60" l="1"/>
  <c r="K29" i="60"/>
  <c r="J29" i="60"/>
  <c r="I29" i="60"/>
  <c r="L25" i="60"/>
  <c r="K25" i="60"/>
  <c r="J25" i="60"/>
  <c r="I25" i="60"/>
  <c r="J30" i="60" l="1"/>
  <c r="K30" i="60"/>
  <c r="L30" i="60"/>
  <c r="I30" i="60"/>
  <c r="J26" i="60"/>
  <c r="K26" i="60"/>
  <c r="L26" i="60"/>
  <c r="I26" i="60"/>
  <c r="J22" i="60"/>
  <c r="K22" i="60"/>
  <c r="L22" i="60"/>
  <c r="I22" i="60"/>
  <c r="K6" i="72"/>
  <c r="K5" i="72"/>
  <c r="K7" i="72" l="1"/>
  <c r="K9" i="72" s="1"/>
  <c r="K10" i="72" l="1"/>
  <c r="L117" i="60" l="1"/>
  <c r="H117" i="60"/>
  <c r="L116" i="60"/>
  <c r="L115" i="60"/>
  <c r="K115" i="60"/>
  <c r="J115" i="60"/>
  <c r="L114" i="60"/>
  <c r="L118" i="60" s="1"/>
  <c r="K114" i="60"/>
  <c r="J114" i="60"/>
  <c r="I114" i="60"/>
  <c r="I118" i="60" s="1"/>
  <c r="L107" i="60"/>
  <c r="L123" i="60" s="1"/>
  <c r="L69" i="60"/>
  <c r="L42" i="60"/>
  <c r="L33" i="60"/>
  <c r="L36" i="60"/>
  <c r="H116" i="60"/>
  <c r="H115" i="60"/>
  <c r="H114" i="60"/>
  <c r="J118" i="60" l="1"/>
  <c r="L122" i="60"/>
  <c r="L124" i="60"/>
  <c r="L131" i="60" s="1"/>
  <c r="L132" i="60" s="1"/>
  <c r="L52" i="60" s="1"/>
  <c r="K10" i="77"/>
  <c r="I6" i="77"/>
  <c r="E10" i="77"/>
  <c r="F11" i="77" s="1"/>
  <c r="F26" i="77" l="1"/>
  <c r="F24" i="77"/>
  <c r="F21" i="77"/>
  <c r="F15" i="77"/>
  <c r="F30" i="77"/>
  <c r="F28" i="77"/>
  <c r="F25" i="77"/>
  <c r="F19" i="77"/>
  <c r="F14" i="77"/>
  <c r="F12" i="77"/>
  <c r="F31" i="77"/>
  <c r="F29" i="77"/>
  <c r="F18" i="77"/>
  <c r="F16" i="77"/>
  <c r="F13" i="77"/>
  <c r="F23" i="77"/>
  <c r="F27" i="77"/>
  <c r="F22" i="77"/>
  <c r="F20" i="77"/>
  <c r="F17" i="77"/>
  <c r="F82" i="77"/>
  <c r="F66" i="77"/>
  <c r="F50" i="77"/>
  <c r="F34" i="77"/>
  <c r="F86" i="77"/>
  <c r="F70" i="77"/>
  <c r="F54" i="77"/>
  <c r="F38" i="77"/>
  <c r="F78" i="77"/>
  <c r="F62" i="77"/>
  <c r="F46" i="77"/>
  <c r="F90" i="77"/>
  <c r="F74" i="77"/>
  <c r="F58" i="77"/>
  <c r="F42" i="77"/>
  <c r="F89" i="77"/>
  <c r="F85" i="77"/>
  <c r="F81" i="77"/>
  <c r="F77" i="77"/>
  <c r="F73" i="77"/>
  <c r="F69" i="77"/>
  <c r="F65" i="77"/>
  <c r="F61" i="77"/>
  <c r="F57" i="77"/>
  <c r="F53" i="77"/>
  <c r="F49" i="77"/>
  <c r="F45" i="77"/>
  <c r="F41" i="77"/>
  <c r="F37" i="77"/>
  <c r="F33" i="77"/>
  <c r="F84" i="77"/>
  <c r="F72" i="77"/>
  <c r="F44" i="77"/>
  <c r="F88" i="77"/>
  <c r="F80" i="77"/>
  <c r="F76" i="77"/>
  <c r="F68" i="77"/>
  <c r="F64" i="77"/>
  <c r="F60" i="77"/>
  <c r="F56" i="77"/>
  <c r="F52" i="77"/>
  <c r="F48" i="77"/>
  <c r="F40" i="77"/>
  <c r="F36" i="77"/>
  <c r="F32" i="77"/>
  <c r="F87" i="77"/>
  <c r="F83" i="77"/>
  <c r="F79" i="77"/>
  <c r="F75" i="77"/>
  <c r="F71" i="77"/>
  <c r="F67" i="77"/>
  <c r="F63" i="77"/>
  <c r="F59" i="77"/>
  <c r="F55" i="77"/>
  <c r="F51" i="77"/>
  <c r="F47" i="77"/>
  <c r="F43" i="77"/>
  <c r="F39" i="77"/>
  <c r="F35" i="77"/>
  <c r="K116" i="60" l="1"/>
  <c r="K118" i="60" s="1"/>
  <c r="I122" i="60"/>
  <c r="J122" i="60" l="1"/>
  <c r="K122" i="60"/>
  <c r="I142" i="60" l="1"/>
  <c r="J142" i="60" s="1"/>
  <c r="K142" i="60" s="1"/>
  <c r="L142" i="60" s="1"/>
  <c r="G39" i="60"/>
  <c r="I107" i="60" l="1"/>
  <c r="K107" i="60"/>
  <c r="J107" i="60"/>
  <c r="K42" i="60" l="1"/>
  <c r="J42" i="60"/>
  <c r="I42" i="60"/>
  <c r="G40" i="60"/>
  <c r="L40" i="60" s="1"/>
  <c r="L45" i="60" s="1"/>
  <c r="L47" i="60" s="1"/>
  <c r="K33" i="60"/>
  <c r="J33" i="60"/>
  <c r="I33" i="60"/>
  <c r="I40" i="60" l="1"/>
  <c r="J40" i="60"/>
  <c r="K40" i="60"/>
  <c r="I143" i="60"/>
  <c r="J143" i="60" s="1"/>
  <c r="K143" i="60" s="1"/>
  <c r="L143" i="60" s="1"/>
  <c r="I141" i="60"/>
  <c r="J141" i="60" s="1"/>
  <c r="K141" i="60" s="1"/>
  <c r="L141" i="60" s="1"/>
  <c r="L145" i="60" l="1"/>
  <c r="L53" i="60" s="1"/>
  <c r="L55" i="60" s="1"/>
  <c r="L72" i="60" s="1"/>
  <c r="L75" i="60" s="1"/>
  <c r="L77" i="60" s="1"/>
  <c r="I123" i="60"/>
  <c r="I124" i="60" s="1"/>
  <c r="K123" i="60"/>
  <c r="K124" i="60" s="1"/>
  <c r="K131" i="60" s="1"/>
  <c r="J123" i="60"/>
  <c r="J124" i="60" s="1"/>
  <c r="J131" i="60" s="1"/>
  <c r="J145" i="60"/>
  <c r="J53" i="60" s="1"/>
  <c r="I145" i="60"/>
  <c r="I53" i="60" s="1"/>
  <c r="G69" i="60"/>
  <c r="G72" i="60" s="1"/>
  <c r="I131" i="60" l="1"/>
  <c r="I132" i="60" s="1"/>
  <c r="K36" i="60"/>
  <c r="J132" i="60"/>
  <c r="J36" i="60"/>
  <c r="I36" i="60"/>
  <c r="K132" i="60"/>
  <c r="K145" i="60"/>
  <c r="K53" i="60" s="1"/>
  <c r="J69" i="60"/>
  <c r="K69" i="60"/>
  <c r="I69" i="60"/>
  <c r="I52" i="60" l="1"/>
  <c r="J52" i="60"/>
  <c r="K52" i="60"/>
  <c r="I45" i="60"/>
  <c r="I47" i="60" l="1"/>
  <c r="J45" i="60"/>
  <c r="K45" i="60"/>
  <c r="J47" i="60" l="1"/>
  <c r="K47" i="60"/>
  <c r="I55" i="60" l="1"/>
  <c r="I72" i="60" s="1"/>
  <c r="I75" i="60" s="1"/>
  <c r="K55" i="60"/>
  <c r="K72" i="60" s="1"/>
  <c r="H10" i="77" s="1"/>
  <c r="J55" i="60"/>
  <c r="J72" i="60" s="1"/>
  <c r="J75" i="60" s="1"/>
  <c r="I11" i="77" l="1"/>
  <c r="L11" i="77" s="1"/>
  <c r="I22" i="77"/>
  <c r="L22" i="77" s="1"/>
  <c r="I30" i="77"/>
  <c r="L30" i="77" s="1"/>
  <c r="I17" i="77"/>
  <c r="L17" i="77" s="1"/>
  <c r="I27" i="77"/>
  <c r="L27" i="77" s="1"/>
  <c r="I23" i="77"/>
  <c r="L23" i="77" s="1"/>
  <c r="I13" i="77"/>
  <c r="L13" i="77" s="1"/>
  <c r="I24" i="77"/>
  <c r="L24" i="77" s="1"/>
  <c r="I18" i="77"/>
  <c r="L18" i="77" s="1"/>
  <c r="I31" i="77"/>
  <c r="L31" i="77" s="1"/>
  <c r="I14" i="77"/>
  <c r="L14" i="77" s="1"/>
  <c r="I19" i="77"/>
  <c r="L19" i="77" s="1"/>
  <c r="I25" i="77"/>
  <c r="L25" i="77" s="1"/>
  <c r="I21" i="77"/>
  <c r="L21" i="77" s="1"/>
  <c r="I29" i="77"/>
  <c r="L29" i="77" s="1"/>
  <c r="I16" i="77"/>
  <c r="L16" i="77" s="1"/>
  <c r="I12" i="77"/>
  <c r="L12" i="77" s="1"/>
  <c r="I15" i="77"/>
  <c r="L15" i="77" s="1"/>
  <c r="I28" i="77"/>
  <c r="L28" i="77" s="1"/>
  <c r="I26" i="77"/>
  <c r="L26" i="77" s="1"/>
  <c r="I20" i="77"/>
  <c r="L20" i="77" s="1"/>
  <c r="I75" i="77"/>
  <c r="L75" i="77" s="1"/>
  <c r="I88" i="77"/>
  <c r="L88" i="77" s="1"/>
  <c r="I61" i="77"/>
  <c r="L61" i="77" s="1"/>
  <c r="I47" i="77"/>
  <c r="L47" i="77" s="1"/>
  <c r="I32" i="77"/>
  <c r="L32" i="77" s="1"/>
  <c r="I84" i="77"/>
  <c r="L84" i="77" s="1"/>
  <c r="I81" i="77"/>
  <c r="L81" i="77" s="1"/>
  <c r="I54" i="77"/>
  <c r="L54" i="77" s="1"/>
  <c r="I59" i="77"/>
  <c r="L59" i="77" s="1"/>
  <c r="I67" i="77"/>
  <c r="L67" i="77" s="1"/>
  <c r="I56" i="77"/>
  <c r="L56" i="77" s="1"/>
  <c r="I37" i="77"/>
  <c r="L37" i="77" s="1"/>
  <c r="I34" i="77"/>
  <c r="L34" i="77" s="1"/>
  <c r="I71" i="77"/>
  <c r="L71" i="77" s="1"/>
  <c r="I60" i="77"/>
  <c r="L60" i="77" s="1"/>
  <c r="I41" i="77"/>
  <c r="L41" i="77" s="1"/>
  <c r="I50" i="77"/>
  <c r="L50" i="77" s="1"/>
  <c r="I57" i="77"/>
  <c r="L57" i="77" s="1"/>
  <c r="I66" i="77"/>
  <c r="L66" i="77" s="1"/>
  <c r="I49" i="77"/>
  <c r="L49" i="77" s="1"/>
  <c r="I82" i="77"/>
  <c r="L82" i="77" s="1"/>
  <c r="I69" i="77"/>
  <c r="L69" i="77" s="1"/>
  <c r="I39" i="77"/>
  <c r="L39" i="77" s="1"/>
  <c r="I44" i="77"/>
  <c r="L44" i="77" s="1"/>
  <c r="I78" i="77"/>
  <c r="L78" i="77" s="1"/>
  <c r="I43" i="77"/>
  <c r="L43" i="77" s="1"/>
  <c r="I45" i="77"/>
  <c r="L45" i="77" s="1"/>
  <c r="I36" i="77"/>
  <c r="L36" i="77" s="1"/>
  <c r="I85" i="77"/>
  <c r="L85" i="77" s="1"/>
  <c r="I55" i="77"/>
  <c r="L55" i="77" s="1"/>
  <c r="I86" i="77"/>
  <c r="L86" i="77" s="1"/>
  <c r="I72" i="77"/>
  <c r="L72" i="77" s="1"/>
  <c r="I77" i="77"/>
  <c r="L77" i="77" s="1"/>
  <c r="I38" i="77"/>
  <c r="L38" i="77" s="1"/>
  <c r="I63" i="77"/>
  <c r="L63" i="77" s="1"/>
  <c r="I52" i="77"/>
  <c r="L52" i="77" s="1"/>
  <c r="I33" i="77"/>
  <c r="L33" i="77" s="1"/>
  <c r="I83" i="77"/>
  <c r="L83" i="77" s="1"/>
  <c r="I76" i="77"/>
  <c r="L76" i="77" s="1"/>
  <c r="I53" i="77"/>
  <c r="L53" i="77" s="1"/>
  <c r="I74" i="77"/>
  <c r="L74" i="77" s="1"/>
  <c r="I87" i="77"/>
  <c r="L87" i="77" s="1"/>
  <c r="I80" i="77"/>
  <c r="L80" i="77" s="1"/>
  <c r="I90" i="77"/>
  <c r="L90" i="77" s="1"/>
  <c r="I48" i="77"/>
  <c r="L48" i="77" s="1"/>
  <c r="I79" i="77"/>
  <c r="L79" i="77" s="1"/>
  <c r="I68" i="77"/>
  <c r="L68" i="77" s="1"/>
  <c r="I58" i="77"/>
  <c r="L58" i="77" s="1"/>
  <c r="I35" i="77"/>
  <c r="L35" i="77" s="1"/>
  <c r="I62" i="77"/>
  <c r="L62" i="77" s="1"/>
  <c r="I73" i="77"/>
  <c r="L73" i="77" s="1"/>
  <c r="I64" i="77"/>
  <c r="L64" i="77" s="1"/>
  <c r="I42" i="77"/>
  <c r="L42" i="77" s="1"/>
  <c r="I65" i="77"/>
  <c r="L65" i="77" s="1"/>
  <c r="I46" i="77"/>
  <c r="L46" i="77" s="1"/>
  <c r="I51" i="77"/>
  <c r="L51" i="77" s="1"/>
  <c r="I70" i="77"/>
  <c r="L70" i="77" s="1"/>
  <c r="I40" i="77"/>
  <c r="L40" i="77" s="1"/>
  <c r="I89" i="77"/>
  <c r="L89" i="77" s="1"/>
  <c r="K75" i="60"/>
  <c r="K77" i="60" s="1"/>
  <c r="J77" i="60"/>
  <c r="I77" i="60"/>
</calcChain>
</file>

<file path=xl/comments1.xml><?xml version="1.0" encoding="utf-8"?>
<comments xmlns="http://schemas.openxmlformats.org/spreadsheetml/2006/main">
  <authors>
    <author>admin</author>
  </authors>
  <commentList>
    <comment ref="C3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where a collaborative partner invoices the student direct and then pays an element of the fee across to CCCU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tuition fee x 80%
unusual to have ft and pt with same partner, if they do usually requires separate form per SB</t>
        </r>
      </text>
    </comment>
  </commentList>
</comments>
</file>

<file path=xl/sharedStrings.xml><?xml version="1.0" encoding="utf-8"?>
<sst xmlns="http://schemas.openxmlformats.org/spreadsheetml/2006/main" count="195" uniqueCount="147">
  <si>
    <t>Income</t>
  </si>
  <si>
    <t>Total Income Before Bursaries &amp; CP</t>
  </si>
  <si>
    <t>Total Income After Bursaries &amp; CP</t>
  </si>
  <si>
    <t>Staff Costs</t>
  </si>
  <si>
    <t>Total Staff Costs</t>
  </si>
  <si>
    <t>Total Non Staff Costs</t>
  </si>
  <si>
    <t>Total Expenditure</t>
  </si>
  <si>
    <t>Contribution %</t>
  </si>
  <si>
    <t>%</t>
  </si>
  <si>
    <t>Non- Staff Costs</t>
  </si>
  <si>
    <t>£</t>
  </si>
  <si>
    <t>Academic Staff</t>
  </si>
  <si>
    <t>Travel &amp; Subsistence</t>
  </si>
  <si>
    <t>Office &amp; Communication Costs</t>
  </si>
  <si>
    <t>Computing Costs</t>
  </si>
  <si>
    <t>Subscription Bodies/Societies</t>
  </si>
  <si>
    <t>Books, Journals &amp; Publications</t>
  </si>
  <si>
    <t>Student related Costs</t>
  </si>
  <si>
    <t>Publicity &amp; Advertising</t>
  </si>
  <si>
    <t>Other Costs</t>
  </si>
  <si>
    <t>Year 1</t>
  </si>
  <si>
    <t>Year 2</t>
  </si>
  <si>
    <t>Year 3</t>
  </si>
  <si>
    <t>Tuition Fees - Full-time (Home &amp; EU)</t>
  </si>
  <si>
    <t>Tuition Fees - Part-time (Home &amp; EU)</t>
  </si>
  <si>
    <t>Tuition Fees - Overseas</t>
  </si>
  <si>
    <t>Departmental Equipment</t>
  </si>
  <si>
    <t>Collaborative Provision Costs</t>
  </si>
  <si>
    <t>Bursaries</t>
  </si>
  <si>
    <t>Total Bursaries &amp; CP</t>
  </si>
  <si>
    <t>Planning Form Part 2 - Finance Annexe</t>
  </si>
  <si>
    <t>Teaching hours</t>
  </si>
  <si>
    <t>Other staff costs</t>
  </si>
  <si>
    <t>NOTES:</t>
  </si>
  <si>
    <t xml:space="preserve">AOS code:  </t>
  </si>
  <si>
    <t xml:space="preserve">Cost centre:  </t>
  </si>
  <si>
    <t xml:space="preserve">Campus:  </t>
  </si>
  <si>
    <t xml:space="preserve">Commencement date:  </t>
  </si>
  <si>
    <t xml:space="preserve">Form completed with:  </t>
  </si>
  <si>
    <t xml:space="preserve">Credit bearing?  </t>
  </si>
  <si>
    <t xml:space="preserve">Total credits:  </t>
  </si>
  <si>
    <t xml:space="preserve">No of weeks:  </t>
  </si>
  <si>
    <t xml:space="preserve">Programme name:  </t>
  </si>
  <si>
    <t>This planning form does not represent a budget request.  Any additional resources identified will need to be included within additional requests for resource during the annual business planning cycle.</t>
  </si>
  <si>
    <t>Modules</t>
  </si>
  <si>
    <t>Staff costs</t>
  </si>
  <si>
    <t>Other staff</t>
  </si>
  <si>
    <t>short</t>
  </si>
  <si>
    <t>long</t>
  </si>
  <si>
    <t>Teaching hours included in current establishment</t>
  </si>
  <si>
    <t>Teaching hours additional</t>
  </si>
  <si>
    <t>Dissertation / Supervision</t>
  </si>
  <si>
    <t>baseline</t>
  </si>
  <si>
    <t>Number of hours per student</t>
  </si>
  <si>
    <t>Total hours required</t>
  </si>
  <si>
    <t>On-line tutor</t>
  </si>
  <si>
    <t>Administrator</t>
  </si>
  <si>
    <t>fte</t>
  </si>
  <si>
    <t>Grd</t>
  </si>
  <si>
    <t>Based on midpoint recruitment</t>
  </si>
  <si>
    <t>to be used for new bids</t>
  </si>
  <si>
    <t>Grade</t>
  </si>
  <si>
    <t>Scale point</t>
  </si>
  <si>
    <t xml:space="preserve">Salary </t>
  </si>
  <si>
    <t>GRD A</t>
  </si>
  <si>
    <t>GRD B</t>
  </si>
  <si>
    <t>GRD C</t>
  </si>
  <si>
    <t>GRD D</t>
  </si>
  <si>
    <t>GRD E</t>
  </si>
  <si>
    <t>GRD F</t>
  </si>
  <si>
    <t>GRD G</t>
  </si>
  <si>
    <t>GRD H</t>
  </si>
  <si>
    <t>GRD I</t>
  </si>
  <si>
    <t>GRD J</t>
  </si>
  <si>
    <t>GRD K</t>
  </si>
  <si>
    <t>GRD L</t>
  </si>
  <si>
    <t>GRD LEC</t>
  </si>
  <si>
    <t>GRD PL1</t>
  </si>
  <si>
    <t>GRD PL2</t>
  </si>
  <si>
    <t>GRD RA</t>
  </si>
  <si>
    <t>GRD RF</t>
  </si>
  <si>
    <t>GRD SL</t>
  </si>
  <si>
    <t>GRD SRF</t>
  </si>
  <si>
    <t>GRD PRF</t>
  </si>
  <si>
    <t>Programme Director</t>
  </si>
  <si>
    <t>Total cost of teaching hours</t>
  </si>
  <si>
    <t>Total Other Staff</t>
  </si>
  <si>
    <t>Yes</t>
  </si>
  <si>
    <t>No</t>
  </si>
  <si>
    <t>Other teaching</t>
  </si>
  <si>
    <t>Fee</t>
  </si>
  <si>
    <t>Headcount</t>
  </si>
  <si>
    <r>
      <t xml:space="preserve">Collaborative provision note:  </t>
    </r>
    <r>
      <rPr>
        <sz val="11"/>
        <color theme="1"/>
        <rFont val="Calibri"/>
        <family val="2"/>
        <scheme val="minor"/>
      </rPr>
      <t>rate may change based on the amount of teaching we do each year</t>
    </r>
  </si>
  <si>
    <r>
      <t xml:space="preserve">Bursaries note: </t>
    </r>
    <r>
      <rPr>
        <sz val="11"/>
        <color theme="1"/>
        <rFont val="Calibri"/>
        <family val="2"/>
        <scheme val="minor"/>
      </rPr>
      <t xml:space="preserve"> part time students may receive bursary/fee waiver if fee over £4,500 and more than 0.25fte</t>
    </r>
  </si>
  <si>
    <t>Surplus/ (Deficit)</t>
  </si>
  <si>
    <t>(detail below)</t>
  </si>
  <si>
    <t>Student numbers</t>
  </si>
  <si>
    <t>in-fill %</t>
  </si>
  <si>
    <t>Total Other teaching hours for year</t>
  </si>
  <si>
    <t>New bid reqd?  Y/N</t>
  </si>
  <si>
    <r>
      <t xml:space="preserve">Collaborative partner </t>
    </r>
    <r>
      <rPr>
        <b/>
        <sz val="10"/>
        <color theme="1"/>
        <rFont val="Calibri"/>
        <family val="2"/>
        <scheme val="minor"/>
      </rPr>
      <t>(if applicable)</t>
    </r>
    <r>
      <rPr>
        <b/>
        <sz val="12"/>
        <color theme="1"/>
        <rFont val="Calibri"/>
        <family val="2"/>
        <scheme val="minor"/>
      </rPr>
      <t xml:space="preserve">: </t>
    </r>
  </si>
  <si>
    <t>Date:</t>
  </si>
  <si>
    <t>Course QA, validation &amp; mgmt income</t>
  </si>
  <si>
    <t>Start up costs</t>
  </si>
  <si>
    <t xml:space="preserve">If the course is a short course - </t>
  </si>
  <si>
    <t>partner teaching %</t>
  </si>
  <si>
    <t>Standard modules (hrs per module)</t>
  </si>
  <si>
    <t>Technician</t>
  </si>
  <si>
    <t>Groups</t>
  </si>
  <si>
    <t>Standard modules per level</t>
  </si>
  <si>
    <t>In-fill modules per level</t>
  </si>
  <si>
    <t>Total modules to be delivered</t>
  </si>
  <si>
    <t>Module hours</t>
  </si>
  <si>
    <t>Total teaching hours for year</t>
  </si>
  <si>
    <t>less: QA,V&amp;M fee @ 20%</t>
  </si>
  <si>
    <t>Mgmt accountant:</t>
  </si>
  <si>
    <t>Management Accounts sign off:</t>
  </si>
  <si>
    <t>Level 4</t>
  </si>
  <si>
    <t>Level 5</t>
  </si>
  <si>
    <t>Level 6</t>
  </si>
  <si>
    <t>Maximum number of students per group</t>
  </si>
  <si>
    <t>Cost per group by year 3 steady state</t>
  </si>
  <si>
    <t>Number of groups reqd</t>
  </si>
  <si>
    <t>Cost per student</t>
  </si>
  <si>
    <t>Finance Annexe  - Student number cost analysis</t>
  </si>
  <si>
    <t>Breakeven</t>
  </si>
  <si>
    <t>Tuition fee</t>
  </si>
  <si>
    <t>Fee waivers / Discounts</t>
  </si>
  <si>
    <t>Level 7</t>
  </si>
  <si>
    <t>Year 4</t>
  </si>
  <si>
    <t>Salary assumption for 2016-17 (Incluidng uplift and on-costs)</t>
  </si>
  <si>
    <r>
      <t>Hourly teaching rate:</t>
    </r>
    <r>
      <rPr>
        <sz val="11"/>
        <color theme="1"/>
        <rFont val="Calibri"/>
        <family val="2"/>
        <scheme val="minor"/>
      </rPr>
      <t xml:space="preserve">    this is calculated based on an average cost of employing Grade Lec - Grade PL2, based on 550 teaching hours.</t>
    </r>
  </si>
  <si>
    <t>Average</t>
  </si>
  <si>
    <t>Assumed Teaching Hrs</t>
  </si>
  <si>
    <t>Hrly rate</t>
  </si>
  <si>
    <t>Hrly cost</t>
  </si>
  <si>
    <t>2016/17</t>
  </si>
  <si>
    <t>Mid point PL2 scale  (step 48)</t>
  </si>
  <si>
    <t>Mid Point lecturer scale  (step 33)</t>
  </si>
  <si>
    <t>Teaching rate @ 01.08.2016</t>
  </si>
  <si>
    <t>see explanation in notes section</t>
  </si>
  <si>
    <t>Fte</t>
  </si>
  <si>
    <t>Revalidation</t>
  </si>
  <si>
    <t>Minor modification</t>
  </si>
  <si>
    <t>Major modification</t>
  </si>
  <si>
    <t>Submission type</t>
  </si>
  <si>
    <t>New programme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</si>
</sst>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F800]dddd\,\ mmmm\ dd\,\ yyyy"/>
    <numFmt numFmtId="165" formatCode="#,##0;[Red]\(#,##0\)"/>
    <numFmt numFmtId="166" formatCode="#,##0.00_);[Red]\(#,##0.00\)"/>
    <numFmt numFmtId="167" formatCode="#,##0\ ;\(#,##0\)"/>
    <numFmt numFmtId="168" formatCode="_-* #,##0_-;\-* #,##0_-;_-* &quot;-&quot;??_-;_-@_-"/>
    <numFmt numFmtId="169" formatCode="&quot;£&quot;#,##0;[Red]&quot;£&quot;#,##0"/>
    <numFmt numFmtId="170" formatCode="0.0"/>
    <numFmt numFmtId="171" formatCode="&quot;£&quot;#,##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Humnst777 BT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11"/>
      <color indexed="18"/>
      <name val="Arial Narrow"/>
      <family val="2"/>
    </font>
    <font>
      <sz val="19"/>
      <color indexed="9"/>
      <name val="Arial"/>
      <family val="2"/>
    </font>
    <font>
      <sz val="12"/>
      <color indexed="14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b/>
      <sz val="9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3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6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4" fillId="0" borderId="0"/>
    <xf numFmtId="5" fontId="4" fillId="0" borderId="0"/>
    <xf numFmtId="14" fontId="4" fillId="0" borderId="0"/>
    <xf numFmtId="2" fontId="4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>
      <alignment vertical="top"/>
    </xf>
    <xf numFmtId="0" fontId="9" fillId="0" borderId="0">
      <alignment vertical="top"/>
    </xf>
    <xf numFmtId="0" fontId="4" fillId="0" borderId="0"/>
    <xf numFmtId="167" fontId="10" fillId="0" borderId="0"/>
    <xf numFmtId="0" fontId="4" fillId="0" borderId="0"/>
    <xf numFmtId="0" fontId="1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9" fontId="1" fillId="0" borderId="0" applyFont="0" applyFill="0" applyBorder="0" applyAlignment="0" applyProtection="0"/>
    <xf numFmtId="4" fontId="12" fillId="3" borderId="13" applyNumberFormat="0" applyProtection="0">
      <alignment vertical="center"/>
    </xf>
    <xf numFmtId="4" fontId="12" fillId="3" borderId="13" applyNumberFormat="0" applyProtection="0">
      <alignment vertical="center"/>
    </xf>
    <xf numFmtId="4" fontId="13" fillId="3" borderId="13" applyNumberFormat="0" applyProtection="0">
      <alignment vertical="center"/>
    </xf>
    <xf numFmtId="4" fontId="13" fillId="3" borderId="13" applyNumberFormat="0" applyProtection="0">
      <alignment vertical="center"/>
    </xf>
    <xf numFmtId="4" fontId="14" fillId="3" borderId="13" applyNumberFormat="0" applyProtection="0">
      <alignment horizontal="left" vertical="center" indent="1"/>
    </xf>
    <xf numFmtId="4" fontId="14" fillId="3" borderId="13" applyNumberFormat="0" applyProtection="0">
      <alignment horizontal="left" vertical="center" indent="1"/>
    </xf>
    <xf numFmtId="4" fontId="14" fillId="4" borderId="0" applyNumberFormat="0" applyProtection="0">
      <alignment horizontal="left" vertical="center" indent="1"/>
    </xf>
    <xf numFmtId="4" fontId="14" fillId="5" borderId="13" applyNumberFormat="0" applyProtection="0">
      <alignment horizontal="right" vertical="center"/>
    </xf>
    <xf numFmtId="4" fontId="14" fillId="5" borderId="13" applyNumberFormat="0" applyProtection="0">
      <alignment horizontal="right" vertical="center"/>
    </xf>
    <xf numFmtId="4" fontId="14" fillId="6" borderId="13" applyNumberFormat="0" applyProtection="0">
      <alignment horizontal="right" vertical="center"/>
    </xf>
    <xf numFmtId="4" fontId="14" fillId="6" borderId="13" applyNumberFormat="0" applyProtection="0">
      <alignment horizontal="right" vertical="center"/>
    </xf>
    <xf numFmtId="4" fontId="14" fillId="7" borderId="13" applyNumberFormat="0" applyProtection="0">
      <alignment horizontal="right" vertical="center"/>
    </xf>
    <xf numFmtId="4" fontId="14" fillId="7" borderId="13" applyNumberFormat="0" applyProtection="0">
      <alignment horizontal="right" vertical="center"/>
    </xf>
    <xf numFmtId="4" fontId="14" fillId="8" borderId="13" applyNumberFormat="0" applyProtection="0">
      <alignment horizontal="right" vertical="center"/>
    </xf>
    <xf numFmtId="4" fontId="14" fillId="8" borderId="13" applyNumberFormat="0" applyProtection="0">
      <alignment horizontal="right" vertical="center"/>
    </xf>
    <xf numFmtId="4" fontId="14" fillId="9" borderId="13" applyNumberFormat="0" applyProtection="0">
      <alignment horizontal="right" vertical="center"/>
    </xf>
    <xf numFmtId="4" fontId="14" fillId="9" borderId="13" applyNumberFormat="0" applyProtection="0">
      <alignment horizontal="right" vertical="center"/>
    </xf>
    <xf numFmtId="4" fontId="14" fillId="10" borderId="13" applyNumberFormat="0" applyProtection="0">
      <alignment horizontal="right" vertical="center"/>
    </xf>
    <xf numFmtId="4" fontId="14" fillId="10" borderId="13" applyNumberFormat="0" applyProtection="0">
      <alignment horizontal="right" vertical="center"/>
    </xf>
    <xf numFmtId="4" fontId="14" fillId="11" borderId="13" applyNumberFormat="0" applyProtection="0">
      <alignment horizontal="right" vertical="center"/>
    </xf>
    <xf numFmtId="4" fontId="14" fillId="11" borderId="13" applyNumberFormat="0" applyProtection="0">
      <alignment horizontal="right" vertical="center"/>
    </xf>
    <xf numFmtId="4" fontId="14" fillId="12" borderId="13" applyNumberFormat="0" applyProtection="0">
      <alignment horizontal="right" vertical="center"/>
    </xf>
    <xf numFmtId="4" fontId="14" fillId="12" borderId="13" applyNumberFormat="0" applyProtection="0">
      <alignment horizontal="right" vertical="center"/>
    </xf>
    <xf numFmtId="4" fontId="14" fillId="13" borderId="13" applyNumberFormat="0" applyProtection="0">
      <alignment horizontal="right" vertical="center"/>
    </xf>
    <xf numFmtId="4" fontId="14" fillId="13" borderId="13" applyNumberFormat="0" applyProtection="0">
      <alignment horizontal="right" vertical="center"/>
    </xf>
    <xf numFmtId="4" fontId="12" fillId="14" borderId="14" applyNumberFormat="0" applyProtection="0">
      <alignment horizontal="left" vertical="center" indent="1"/>
    </xf>
    <xf numFmtId="4" fontId="12" fillId="15" borderId="0" applyNumberFormat="0" applyProtection="0">
      <alignment horizontal="left" vertical="center" indent="1"/>
    </xf>
    <xf numFmtId="4" fontId="12" fillId="4" borderId="0" applyNumberFormat="0" applyProtection="0">
      <alignment horizontal="left" vertical="center" indent="1"/>
    </xf>
    <xf numFmtId="4" fontId="14" fillId="15" borderId="13" applyNumberFormat="0" applyProtection="0">
      <alignment horizontal="right" vertical="center"/>
    </xf>
    <xf numFmtId="4" fontId="14" fillId="15" borderId="13" applyNumberFormat="0" applyProtection="0">
      <alignment horizontal="right" vertical="center"/>
    </xf>
    <xf numFmtId="4" fontId="9" fillId="15" borderId="0" applyNumberFormat="0" applyProtection="0">
      <alignment horizontal="left" vertical="center" indent="1"/>
    </xf>
    <xf numFmtId="4" fontId="9" fillId="15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4" fontId="14" fillId="16" borderId="13" applyNumberFormat="0" applyProtection="0">
      <alignment vertical="center"/>
    </xf>
    <xf numFmtId="4" fontId="14" fillId="16" borderId="13" applyNumberFormat="0" applyProtection="0">
      <alignment vertical="center"/>
    </xf>
    <xf numFmtId="4" fontId="15" fillId="16" borderId="13" applyNumberFormat="0" applyProtection="0">
      <alignment vertical="center"/>
    </xf>
    <xf numFmtId="4" fontId="15" fillId="16" borderId="13" applyNumberFormat="0" applyProtection="0">
      <alignment vertical="center"/>
    </xf>
    <xf numFmtId="4" fontId="12" fillId="15" borderId="15" applyNumberFormat="0" applyProtection="0">
      <alignment horizontal="left" vertical="center" indent="1"/>
    </xf>
    <xf numFmtId="4" fontId="12" fillId="15" borderId="15" applyNumberFormat="0" applyProtection="0">
      <alignment horizontal="left" vertical="center" indent="1"/>
    </xf>
    <xf numFmtId="4" fontId="14" fillId="16" borderId="13" applyNumberFormat="0" applyProtection="0">
      <alignment horizontal="right" vertical="center"/>
    </xf>
    <xf numFmtId="4" fontId="14" fillId="16" borderId="13" applyNumberFormat="0" applyProtection="0">
      <alignment horizontal="right" vertical="center"/>
    </xf>
    <xf numFmtId="4" fontId="15" fillId="16" borderId="13" applyNumberFormat="0" applyProtection="0">
      <alignment horizontal="right" vertical="center"/>
    </xf>
    <xf numFmtId="4" fontId="15" fillId="16" borderId="13" applyNumberFormat="0" applyProtection="0">
      <alignment horizontal="right" vertical="center"/>
    </xf>
    <xf numFmtId="4" fontId="16" fillId="16" borderId="16" applyNumberFormat="0" applyProtection="0">
      <alignment horizontal="left" vertical="center" indent="1"/>
    </xf>
    <xf numFmtId="4" fontId="12" fillId="15" borderId="13" applyNumberFormat="0" applyProtection="0">
      <alignment horizontal="left" vertical="center" wrapText="1" indent="1"/>
    </xf>
    <xf numFmtId="4" fontId="12" fillId="15" borderId="13" applyNumberFormat="0" applyProtection="0">
      <alignment horizontal="left" vertical="center" wrapText="1" indent="1"/>
    </xf>
    <xf numFmtId="0" fontId="9" fillId="17" borderId="13" applyNumberFormat="0" applyProtection="0">
      <alignment horizontal="left" vertical="top" indent="1"/>
    </xf>
    <xf numFmtId="0" fontId="9" fillId="17" borderId="13" applyNumberFormat="0" applyProtection="0">
      <alignment horizontal="left" vertical="top" indent="1"/>
    </xf>
    <xf numFmtId="4" fontId="17" fillId="18" borderId="0" applyNumberFormat="0" applyProtection="0">
      <alignment horizontal="left" indent="1"/>
    </xf>
    <xf numFmtId="4" fontId="18" fillId="16" borderId="13" applyNumberFormat="0" applyProtection="0">
      <alignment horizontal="right" vertical="center"/>
    </xf>
    <xf numFmtId="4" fontId="18" fillId="16" borderId="13" applyNumberFormat="0" applyProtection="0">
      <alignment horizontal="right" vertical="center"/>
    </xf>
    <xf numFmtId="44" fontId="1" fillId="0" borderId="0" applyFont="0" applyFill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8" borderId="0" applyNumberFormat="0" applyBorder="0" applyAlignment="0" applyProtection="0"/>
    <xf numFmtId="0" fontId="29" fillId="22" borderId="0" applyNumberFormat="0" applyBorder="0" applyAlignment="0" applyProtection="0"/>
    <xf numFmtId="0" fontId="30" fillId="39" borderId="23" applyNumberFormat="0" applyAlignment="0" applyProtection="0"/>
    <xf numFmtId="0" fontId="31" fillId="40" borderId="24" applyNumberFormat="0" applyAlignment="0" applyProtection="0"/>
    <xf numFmtId="43" fontId="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3" fillId="20" borderId="0" applyNumberFormat="0" applyBorder="0" applyAlignment="0" applyProtection="0"/>
    <xf numFmtId="0" fontId="33" fillId="23" borderId="0" applyNumberFormat="0" applyBorder="0" applyAlignment="0" applyProtection="0"/>
    <xf numFmtId="0" fontId="34" fillId="0" borderId="25" applyNumberFormat="0" applyFill="0" applyAlignment="0" applyProtection="0"/>
    <xf numFmtId="0" fontId="35" fillId="0" borderId="26" applyNumberFormat="0" applyFill="0" applyAlignment="0" applyProtection="0"/>
    <xf numFmtId="0" fontId="36" fillId="0" borderId="27" applyNumberFormat="0" applyFill="0" applyAlignment="0" applyProtection="0"/>
    <xf numFmtId="0" fontId="36" fillId="0" borderId="0" applyNumberFormat="0" applyFill="0" applyBorder="0" applyAlignment="0" applyProtection="0"/>
    <xf numFmtId="0" fontId="37" fillId="26" borderId="23" applyNumberFormat="0" applyAlignment="0" applyProtection="0"/>
    <xf numFmtId="0" fontId="38" fillId="0" borderId="28" applyNumberFormat="0" applyFill="0" applyAlignment="0" applyProtection="0"/>
    <xf numFmtId="0" fontId="39" fillId="41" borderId="0" applyNumberFormat="0" applyBorder="0" applyAlignment="0" applyProtection="0"/>
    <xf numFmtId="0" fontId="1" fillId="0" borderId="0"/>
    <xf numFmtId="0" fontId="40" fillId="39" borderId="29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30" applyNumberFormat="0" applyFill="0" applyAlignment="0" applyProtection="0"/>
    <xf numFmtId="0" fontId="43" fillId="0" borderId="0" applyNumberFormat="0" applyFill="0" applyBorder="0" applyAlignment="0" applyProtection="0"/>
  </cellStyleXfs>
  <cellXfs count="205">
    <xf numFmtId="0" fontId="0" fillId="0" borderId="0" xfId="0"/>
    <xf numFmtId="0" fontId="0" fillId="0" borderId="0" xfId="0" applyFill="1"/>
    <xf numFmtId="0" fontId="2" fillId="0" borderId="1" xfId="0" applyFont="1" applyBorder="1"/>
    <xf numFmtId="0" fontId="0" fillId="0" borderId="2" xfId="0" applyBorder="1"/>
    <xf numFmtId="0" fontId="0" fillId="0" borderId="2" xfId="0" applyFill="1" applyBorder="1"/>
    <xf numFmtId="0" fontId="0" fillId="0" borderId="3" xfId="0" applyBorder="1"/>
    <xf numFmtId="0" fontId="2" fillId="0" borderId="4" xfId="0" applyFont="1" applyBorder="1"/>
    <xf numFmtId="0" fontId="0" fillId="0" borderId="0" xfId="0" applyBorder="1"/>
    <xf numFmtId="0" fontId="0" fillId="0" borderId="0" xfId="0" applyFill="1" applyBorder="1"/>
    <xf numFmtId="0" fontId="3" fillId="0" borderId="0" xfId="0" applyFont="1" applyBorder="1"/>
    <xf numFmtId="0" fontId="0" fillId="0" borderId="5" xfId="0" applyBorder="1"/>
    <xf numFmtId="0" fontId="0" fillId="0" borderId="0" xfId="0" applyFont="1"/>
    <xf numFmtId="0" fontId="0" fillId="0" borderId="0" xfId="0" applyFont="1" applyBorder="1"/>
    <xf numFmtId="0" fontId="0" fillId="0" borderId="0" xfId="0" applyFont="1" applyFill="1" applyBorder="1"/>
    <xf numFmtId="0" fontId="2" fillId="0" borderId="0" xfId="0" applyFont="1" applyBorder="1"/>
    <xf numFmtId="0" fontId="0" fillId="0" borderId="5" xfId="0" applyFont="1" applyBorder="1"/>
    <xf numFmtId="0" fontId="0" fillId="0" borderId="4" xfId="0" applyBorder="1"/>
    <xf numFmtId="0" fontId="0" fillId="0" borderId="0" xfId="0" applyAlignment="1">
      <alignment horizontal="center" vertical="center" wrapText="1"/>
    </xf>
    <xf numFmtId="0" fontId="5" fillId="0" borderId="0" xfId="0" applyFont="1" applyBorder="1"/>
    <xf numFmtId="0" fontId="2" fillId="0" borderId="0" xfId="0" applyFont="1"/>
    <xf numFmtId="0" fontId="6" fillId="0" borderId="0" xfId="0" applyFont="1" applyFill="1" applyBorder="1"/>
    <xf numFmtId="0" fontId="6" fillId="0" borderId="0" xfId="0" applyFont="1" applyBorder="1"/>
    <xf numFmtId="0" fontId="7" fillId="0" borderId="0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NumberFormat="1"/>
    <xf numFmtId="0" fontId="20" fillId="0" borderId="5" xfId="0" applyFont="1" applyBorder="1"/>
    <xf numFmtId="165" fontId="20" fillId="0" borderId="0" xfId="1" applyNumberFormat="1" applyFont="1" applyFill="1" applyBorder="1"/>
    <xf numFmtId="165" fontId="20" fillId="0" borderId="0" xfId="1" applyNumberFormat="1" applyFont="1" applyBorder="1"/>
    <xf numFmtId="0" fontId="0" fillId="19" borderId="0" xfId="0" applyFill="1" applyBorder="1"/>
    <xf numFmtId="0" fontId="6" fillId="0" borderId="0" xfId="0" applyFont="1" applyBorder="1" applyAlignment="1">
      <alignment horizontal="center" vertical="center" wrapText="1"/>
    </xf>
    <xf numFmtId="0" fontId="5" fillId="0" borderId="4" xfId="0" applyFont="1" applyBorder="1"/>
    <xf numFmtId="165" fontId="1" fillId="0" borderId="0" xfId="1" applyNumberFormat="1" applyFont="1" applyBorder="1"/>
    <xf numFmtId="0" fontId="7" fillId="0" borderId="0" xfId="0" applyFont="1"/>
    <xf numFmtId="0" fontId="6" fillId="0" borderId="4" xfId="0" applyFont="1" applyBorder="1"/>
    <xf numFmtId="165" fontId="6" fillId="0" borderId="0" xfId="1" applyNumberFormat="1" applyFont="1" applyBorder="1"/>
    <xf numFmtId="165" fontId="19" fillId="0" borderId="0" xfId="1" applyNumberFormat="1" applyFont="1" applyBorder="1"/>
    <xf numFmtId="0" fontId="7" fillId="0" borderId="5" xfId="0" applyFont="1" applyBorder="1"/>
    <xf numFmtId="165" fontId="6" fillId="0" borderId="8" xfId="0" applyNumberFormat="1" applyFont="1" applyBorder="1"/>
    <xf numFmtId="165" fontId="6" fillId="0" borderId="0" xfId="0" applyNumberFormat="1" applyFont="1" applyBorder="1"/>
    <xf numFmtId="0" fontId="0" fillId="0" borderId="0" xfId="0" applyBorder="1" applyAlignment="1">
      <alignment horizontal="right"/>
    </xf>
    <xf numFmtId="165" fontId="1" fillId="0" borderId="0" xfId="1" applyNumberFormat="1" applyFont="1" applyFill="1" applyBorder="1"/>
    <xf numFmtId="0" fontId="6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22" fillId="0" borderId="0" xfId="3" applyFont="1" applyAlignment="1"/>
    <xf numFmtId="0" fontId="6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0" fillId="19" borderId="0" xfId="0" applyFont="1" applyFill="1" applyBorder="1"/>
    <xf numFmtId="5" fontId="0" fillId="0" borderId="0" xfId="0" applyNumberFormat="1" applyFont="1" applyBorder="1"/>
    <xf numFmtId="0" fontId="0" fillId="0" borderId="4" xfId="0" applyFill="1" applyBorder="1"/>
    <xf numFmtId="0" fontId="0" fillId="0" borderId="5" xfId="0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7" xfId="0" applyBorder="1"/>
    <xf numFmtId="0" fontId="0" fillId="0" borderId="18" xfId="0" applyBorder="1"/>
    <xf numFmtId="0" fontId="2" fillId="0" borderId="18" xfId="0" applyFont="1" applyBorder="1"/>
    <xf numFmtId="0" fontId="0" fillId="0" borderId="19" xfId="0" applyBorder="1"/>
    <xf numFmtId="0" fontId="2" fillId="0" borderId="17" xfId="0" applyFont="1" applyBorder="1"/>
    <xf numFmtId="0" fontId="0" fillId="0" borderId="18" xfId="0" applyFont="1" applyBorder="1"/>
    <xf numFmtId="0" fontId="6" fillId="0" borderId="18" xfId="0" applyFont="1" applyBorder="1"/>
    <xf numFmtId="0" fontId="6" fillId="0" borderId="18" xfId="0" applyFont="1" applyBorder="1" applyAlignment="1">
      <alignment horizontal="right"/>
    </xf>
    <xf numFmtId="0" fontId="22" fillId="0" borderId="18" xfId="3" applyFont="1" applyBorder="1" applyAlignment="1"/>
    <xf numFmtId="0" fontId="22" fillId="0" borderId="18" xfId="3" applyFont="1" applyBorder="1" applyAlignment="1">
      <alignment horizontal="centerContinuous"/>
    </xf>
    <xf numFmtId="0" fontId="0" fillId="0" borderId="19" xfId="0" applyFont="1" applyBorder="1"/>
    <xf numFmtId="0" fontId="2" fillId="0" borderId="20" xfId="0" applyFont="1" applyFill="1" applyBorder="1"/>
    <xf numFmtId="0" fontId="2" fillId="0" borderId="21" xfId="0" applyFont="1" applyFill="1" applyBorder="1" applyAlignment="1">
      <alignment horizontal="right"/>
    </xf>
    <xf numFmtId="0" fontId="0" fillId="0" borderId="21" xfId="0" applyFill="1" applyBorder="1"/>
    <xf numFmtId="0" fontId="0" fillId="0" borderId="21" xfId="0" applyFill="1" applyBorder="1" applyAlignment="1">
      <alignment horizontal="right"/>
    </xf>
    <xf numFmtId="0" fontId="0" fillId="0" borderId="22" xfId="0" applyFill="1" applyBorder="1"/>
    <xf numFmtId="0" fontId="6" fillId="0" borderId="18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20" fillId="0" borderId="0" xfId="0" applyFont="1"/>
    <xf numFmtId="0" fontId="20" fillId="0" borderId="4" xfId="0" applyFont="1" applyBorder="1"/>
    <xf numFmtId="0" fontId="7" fillId="0" borderId="4" xfId="0" applyFont="1" applyBorder="1"/>
    <xf numFmtId="165" fontId="7" fillId="0" borderId="0" xfId="1" applyNumberFormat="1" applyFont="1" applyBorder="1"/>
    <xf numFmtId="0" fontId="0" fillId="0" borderId="0" xfId="0" applyFont="1" applyBorder="1" applyAlignment="1">
      <alignment horizontal="center"/>
    </xf>
    <xf numFmtId="5" fontId="1" fillId="0" borderId="0" xfId="89" applyNumberFormat="1" applyFont="1" applyBorder="1" applyAlignment="1">
      <alignment horizontal="center"/>
    </xf>
    <xf numFmtId="9" fontId="20" fillId="0" borderId="0" xfId="2" applyFont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168" fontId="0" fillId="0" borderId="0" xfId="1" applyNumberFormat="1" applyFont="1"/>
    <xf numFmtId="0" fontId="2" fillId="0" borderId="0" xfId="0" applyFont="1" applyAlignment="1">
      <alignment horizontal="center"/>
    </xf>
    <xf numFmtId="168" fontId="21" fillId="0" borderId="0" xfId="1" applyNumberFormat="1" applyFont="1" applyFill="1"/>
    <xf numFmtId="168" fontId="0" fillId="0" borderId="0" xfId="1" applyNumberFormat="1" applyFont="1" applyFill="1"/>
    <xf numFmtId="5" fontId="0" fillId="0" borderId="10" xfId="0" applyNumberFormat="1" applyFont="1" applyBorder="1"/>
    <xf numFmtId="164" fontId="0" fillId="19" borderId="0" xfId="0" applyNumberFormat="1" applyFont="1" applyFill="1" applyBorder="1"/>
    <xf numFmtId="0" fontId="0" fillId="19" borderId="0" xfId="0" applyFont="1" applyFill="1" applyBorder="1" applyAlignment="1">
      <alignment horizontal="right"/>
    </xf>
    <xf numFmtId="0" fontId="26" fillId="0" borderId="0" xfId="0" applyFont="1" applyBorder="1" applyAlignment="1">
      <alignment horizontal="right"/>
    </xf>
    <xf numFmtId="0" fontId="26" fillId="19" borderId="0" xfId="0" applyFont="1" applyFill="1" applyBorder="1"/>
    <xf numFmtId="165" fontId="2" fillId="0" borderId="0" xfId="1" applyNumberFormat="1" applyFont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18" xfId="0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0" fontId="0" fillId="0" borderId="31" xfId="0" applyBorder="1"/>
    <xf numFmtId="0" fontId="2" fillId="0" borderId="31" xfId="0" applyFont="1" applyBorder="1"/>
    <xf numFmtId="0" fontId="6" fillId="0" borderId="31" xfId="0" applyFont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22" fillId="19" borderId="0" xfId="3" applyFont="1" applyFill="1" applyBorder="1" applyAlignment="1"/>
    <xf numFmtId="0" fontId="22" fillId="19" borderId="0" xfId="3" applyFont="1" applyFill="1" applyBorder="1" applyAlignment="1">
      <alignment horizontal="centerContinuous"/>
    </xf>
    <xf numFmtId="0" fontId="22" fillId="0" borderId="0" xfId="3" applyFont="1" applyBorder="1" applyAlignment="1"/>
    <xf numFmtId="0" fontId="22" fillId="0" borderId="0" xfId="3" applyFont="1" applyBorder="1" applyAlignment="1">
      <alignment horizontal="centerContinuous"/>
    </xf>
    <xf numFmtId="0" fontId="0" fillId="0" borderId="32" xfId="0" applyBorder="1"/>
    <xf numFmtId="0" fontId="0" fillId="0" borderId="33" xfId="0" applyBorder="1"/>
    <xf numFmtId="0" fontId="2" fillId="0" borderId="10" xfId="0" applyFont="1" applyBorder="1"/>
    <xf numFmtId="0" fontId="0" fillId="19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9" fontId="0" fillId="0" borderId="0" xfId="2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5" fontId="2" fillId="0" borderId="0" xfId="89" applyNumberFormat="1" applyFont="1" applyBorder="1" applyAlignment="1">
      <alignment horizontal="center"/>
    </xf>
    <xf numFmtId="5" fontId="2" fillId="0" borderId="10" xfId="0" applyNumberFormat="1" applyFont="1" applyBorder="1"/>
    <xf numFmtId="5" fontId="2" fillId="0" borderId="8" xfId="0" applyNumberFormat="1" applyFont="1" applyBorder="1"/>
    <xf numFmtId="0" fontId="0" fillId="0" borderId="0" xfId="0" applyBorder="1" applyAlignment="1">
      <alignment wrapText="1"/>
    </xf>
    <xf numFmtId="0" fontId="25" fillId="0" borderId="0" xfId="0" applyFont="1" applyBorder="1" applyAlignment="1">
      <alignment vertical="center" wrapText="1"/>
    </xf>
    <xf numFmtId="164" fontId="22" fillId="0" borderId="0" xfId="3" applyNumberFormat="1" applyFont="1" applyBorder="1" applyAlignment="1">
      <alignment horizontal="left"/>
    </xf>
    <xf numFmtId="169" fontId="1" fillId="0" borderId="0" xfId="1" applyNumberFormat="1" applyFont="1" applyBorder="1"/>
    <xf numFmtId="169" fontId="1" fillId="19" borderId="0" xfId="1" applyNumberFormat="1" applyFont="1" applyFill="1" applyBorder="1"/>
    <xf numFmtId="169" fontId="19" fillId="0" borderId="6" xfId="1" applyNumberFormat="1" applyFont="1" applyBorder="1"/>
    <xf numFmtId="169" fontId="6" fillId="0" borderId="6" xfId="1" applyNumberFormat="1" applyFont="1" applyBorder="1"/>
    <xf numFmtId="169" fontId="6" fillId="0" borderId="7" xfId="0" applyNumberFormat="1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165" fontId="0" fillId="0" borderId="0" xfId="1" applyNumberFormat="1" applyFont="1" applyBorder="1" applyAlignment="1">
      <alignment horizontal="right"/>
    </xf>
    <xf numFmtId="169" fontId="19" fillId="0" borderId="0" xfId="1" applyNumberFormat="1" applyFont="1" applyBorder="1"/>
    <xf numFmtId="169" fontId="6" fillId="0" borderId="0" xfId="1" applyNumberFormat="1" applyFont="1" applyBorder="1"/>
    <xf numFmtId="169" fontId="6" fillId="0" borderId="0" xfId="0" applyNumberFormat="1" applyFont="1" applyBorder="1"/>
    <xf numFmtId="5" fontId="2" fillId="0" borderId="0" xfId="0" applyNumberFormat="1" applyFont="1" applyBorder="1"/>
    <xf numFmtId="0" fontId="45" fillId="0" borderId="18" xfId="0" applyFont="1" applyBorder="1" applyAlignment="1">
      <alignment horizontal="center" vertical="center" wrapText="1"/>
    </xf>
    <xf numFmtId="0" fontId="22" fillId="0" borderId="0" xfId="3" applyFont="1" applyFill="1" applyBorder="1" applyAlignment="1">
      <alignment horizontal="centerContinuous"/>
    </xf>
    <xf numFmtId="0" fontId="22" fillId="0" borderId="18" xfId="3" applyFont="1" applyFill="1" applyBorder="1" applyAlignment="1">
      <alignment horizontal="centerContinuous"/>
    </xf>
    <xf numFmtId="0" fontId="2" fillId="0" borderId="0" xfId="0" applyFont="1" applyFill="1" applyBorder="1"/>
    <xf numFmtId="0" fontId="26" fillId="0" borderId="0" xfId="0" applyFont="1" applyFill="1" applyBorder="1"/>
    <xf numFmtId="169" fontId="1" fillId="0" borderId="0" xfId="1" applyNumberFormat="1" applyFont="1" applyFill="1" applyBorder="1"/>
    <xf numFmtId="169" fontId="19" fillId="0" borderId="0" xfId="1" applyNumberFormat="1" applyFont="1" applyFill="1" applyBorder="1"/>
    <xf numFmtId="0" fontId="19" fillId="0" borderId="0" xfId="0" applyFont="1" applyFill="1" applyBorder="1" applyAlignment="1">
      <alignment horizontal="right"/>
    </xf>
    <xf numFmtId="0" fontId="45" fillId="0" borderId="31" xfId="0" applyFont="1" applyBorder="1" applyAlignment="1">
      <alignment horizontal="center" vertical="center" wrapText="1"/>
    </xf>
    <xf numFmtId="169" fontId="1" fillId="42" borderId="0" xfId="1" applyNumberFormat="1" applyFont="1" applyFill="1" applyBorder="1"/>
    <xf numFmtId="170" fontId="0" fillId="19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9" fillId="0" borderId="0" xfId="0" applyFont="1" applyBorder="1" applyAlignment="1">
      <alignment horizontal="left"/>
    </xf>
    <xf numFmtId="9" fontId="1" fillId="19" borderId="0" xfId="1" applyNumberFormat="1" applyFont="1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wrapText="1"/>
    </xf>
    <xf numFmtId="9" fontId="1" fillId="0" borderId="0" xfId="1" applyNumberFormat="1" applyFont="1" applyFill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wrapText="1"/>
    </xf>
    <xf numFmtId="164" fontId="22" fillId="0" borderId="0" xfId="3" applyNumberFormat="1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5" fillId="0" borderId="0" xfId="0" applyFont="1" applyBorder="1" applyAlignment="1">
      <alignment vertical="center" wrapText="1"/>
    </xf>
    <xf numFmtId="0" fontId="0" fillId="19" borderId="0" xfId="0" applyFill="1" applyBorder="1" applyAlignment="1">
      <alignment wrapText="1"/>
    </xf>
    <xf numFmtId="0" fontId="2" fillId="0" borderId="0" xfId="0" applyFont="1" applyBorder="1" applyAlignment="1">
      <alignment horizontal="right"/>
    </xf>
    <xf numFmtId="0" fontId="2" fillId="19" borderId="0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19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2" fillId="0" borderId="21" xfId="0" applyFont="1" applyBorder="1"/>
    <xf numFmtId="5" fontId="2" fillId="0" borderId="21" xfId="0" applyNumberFormat="1" applyFont="1" applyBorder="1"/>
    <xf numFmtId="5" fontId="2" fillId="0" borderId="21" xfId="0" applyNumberFormat="1" applyFont="1" applyBorder="1" applyAlignment="1">
      <alignment horizontal="center"/>
    </xf>
    <xf numFmtId="0" fontId="0" fillId="0" borderId="34" xfId="0" applyBorder="1"/>
    <xf numFmtId="0" fontId="19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5" fontId="2" fillId="0" borderId="6" xfId="0" applyNumberFormat="1" applyFont="1" applyBorder="1"/>
    <xf numFmtId="5" fontId="2" fillId="0" borderId="6" xfId="0" applyNumberFormat="1" applyFont="1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0" fillId="0" borderId="8" xfId="0" applyBorder="1"/>
    <xf numFmtId="0" fontId="0" fillId="0" borderId="37" xfId="0" applyBorder="1"/>
    <xf numFmtId="0" fontId="2" fillId="0" borderId="0" xfId="0" applyFont="1" applyBorder="1" applyAlignment="1"/>
    <xf numFmtId="0" fontId="48" fillId="0" borderId="0" xfId="0" applyFont="1" applyFill="1"/>
    <xf numFmtId="0" fontId="0" fillId="0" borderId="0" xfId="0" applyFont="1" applyFill="1"/>
    <xf numFmtId="3" fontId="0" fillId="0" borderId="0" xfId="5" applyNumberFormat="1" applyFont="1"/>
    <xf numFmtId="3" fontId="0" fillId="0" borderId="0" xfId="0" applyNumberFormat="1" applyFont="1" applyFill="1"/>
    <xf numFmtId="4" fontId="0" fillId="0" borderId="0" xfId="0" applyNumberFormat="1" applyFont="1" applyFill="1"/>
    <xf numFmtId="171" fontId="0" fillId="0" borderId="0" xfId="0" applyNumberFormat="1" applyFont="1" applyFill="1"/>
    <xf numFmtId="0" fontId="21" fillId="0" borderId="0" xfId="0" applyFont="1" applyFill="1"/>
    <xf numFmtId="0" fontId="49" fillId="0" borderId="0" xfId="0" applyFont="1" applyBorder="1"/>
    <xf numFmtId="164" fontId="22" fillId="0" borderId="0" xfId="3" applyNumberFormat="1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6" fillId="0" borderId="0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0" fillId="19" borderId="0" xfId="0" applyFill="1" applyBorder="1" applyAlignment="1">
      <alignment wrapText="1"/>
    </xf>
    <xf numFmtId="0" fontId="2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19" borderId="0" xfId="0" applyFill="1" applyBorder="1" applyAlignment="1"/>
    <xf numFmtId="0" fontId="0" fillId="0" borderId="0" xfId="0" applyAlignment="1"/>
    <xf numFmtId="164" fontId="22" fillId="0" borderId="0" xfId="3" applyNumberFormat="1" applyFont="1" applyAlignment="1">
      <alignment horizontal="left"/>
    </xf>
  </cellXfs>
  <cellStyles count="136">
    <cellStyle name="20% - Accent1 2" xfId="90"/>
    <cellStyle name="20% - Accent2 2" xfId="91"/>
    <cellStyle name="20% - Accent3 2" xfId="92"/>
    <cellStyle name="20% - Accent4 2" xfId="93"/>
    <cellStyle name="20% - Accent5 2" xfId="94"/>
    <cellStyle name="20% - Accent6 2" xfId="95"/>
    <cellStyle name="40% - Accent1 2" xfId="96"/>
    <cellStyle name="40% - Accent2 2" xfId="97"/>
    <cellStyle name="40% - Accent3 2" xfId="98"/>
    <cellStyle name="40% - Accent4 2" xfId="99"/>
    <cellStyle name="40% - Accent5 2" xfId="100"/>
    <cellStyle name="40% - Accent6 2" xfId="101"/>
    <cellStyle name="60% - Accent1 2" xfId="102"/>
    <cellStyle name="60% - Accent2 2" xfId="103"/>
    <cellStyle name="60% - Accent3 2" xfId="104"/>
    <cellStyle name="60% - Accent4 2" xfId="105"/>
    <cellStyle name="60% - Accent5 2" xfId="106"/>
    <cellStyle name="60% - Accent6 2" xfId="107"/>
    <cellStyle name="Accent1 2" xfId="108"/>
    <cellStyle name="Accent2 2" xfId="109"/>
    <cellStyle name="Accent3 2" xfId="110"/>
    <cellStyle name="Accent4 2" xfId="111"/>
    <cellStyle name="Accent5 2" xfId="112"/>
    <cellStyle name="Accent6 2" xfId="113"/>
    <cellStyle name="Arial std" xfId="4"/>
    <cellStyle name="Bad 2" xfId="114"/>
    <cellStyle name="Calculation 2" xfId="115"/>
    <cellStyle name="Check Cell 2" xfId="116"/>
    <cellStyle name="Comma" xfId="1" builtinId="3"/>
    <cellStyle name="Comma 2" xfId="5"/>
    <cellStyle name="Comma 3" xfId="6"/>
    <cellStyle name="Comma 3 2" xfId="7"/>
    <cellStyle name="Comma 4" xfId="117"/>
    <cellStyle name="Comma0" xfId="8"/>
    <cellStyle name="Currency" xfId="89" builtinId="4"/>
    <cellStyle name="Currency0" xfId="9"/>
    <cellStyle name="Date" xfId="10"/>
    <cellStyle name="Explanatory Text 2" xfId="118"/>
    <cellStyle name="Explanatory Text 3" xfId="119"/>
    <cellStyle name="Fixed" xfId="11"/>
    <cellStyle name="Good 2" xfId="120"/>
    <cellStyle name="Good 3" xfId="121"/>
    <cellStyle name="Heading 1 2" xfId="122"/>
    <cellStyle name="Heading 2 2" xfId="123"/>
    <cellStyle name="Heading 3 2" xfId="124"/>
    <cellStyle name="Heading 4 2" xfId="125"/>
    <cellStyle name="Hyperlink 2" xfId="12"/>
    <cellStyle name="Hyperlink 3" xfId="13"/>
    <cellStyle name="Hyperlink 3 2" xfId="14"/>
    <cellStyle name="Input 2" xfId="126"/>
    <cellStyle name="Linked Cell 2" xfId="127"/>
    <cellStyle name="Neutral 2" xfId="128"/>
    <cellStyle name="Normal" xfId="0" builtinId="0"/>
    <cellStyle name="Normal 10" xfId="15"/>
    <cellStyle name="Normal 11" xfId="16"/>
    <cellStyle name="Normal 12" xfId="17"/>
    <cellStyle name="Normal 2" xfId="3"/>
    <cellStyle name="Normal 2 2" xfId="18"/>
    <cellStyle name="Normal 2 2 2" xfId="19"/>
    <cellStyle name="Normal 2 3" xfId="20"/>
    <cellStyle name="Normal 2 54" xfId="21"/>
    <cellStyle name="Normal 3" xfId="22"/>
    <cellStyle name="Normal 3 2" xfId="23"/>
    <cellStyle name="Normal 3 3" xfId="129"/>
    <cellStyle name="Normal 4" xfId="24"/>
    <cellStyle name="Normal 5" xfId="25"/>
    <cellStyle name="Normal 5 2" xfId="26"/>
    <cellStyle name="Normal 6" xfId="27"/>
    <cellStyle name="Normal 7" xfId="28"/>
    <cellStyle name="Normal 7 2" xfId="29"/>
    <cellStyle name="Normal 8" xfId="30"/>
    <cellStyle name="Normal 8 2" xfId="31"/>
    <cellStyle name="Normal 9" xfId="32"/>
    <cellStyle name="Normal 9 2" xfId="33"/>
    <cellStyle name="Note 2" xfId="34"/>
    <cellStyle name="Note 2 2" xfId="35"/>
    <cellStyle name="Output 2" xfId="130"/>
    <cellStyle name="Percent" xfId="2" builtinId="5"/>
    <cellStyle name="Percent 2" xfId="36"/>
    <cellStyle name="Percent 2 2" xfId="131"/>
    <cellStyle name="Percent 3" xfId="132"/>
    <cellStyle name="SAPBEXaggData" xfId="37"/>
    <cellStyle name="SAPBEXaggData 2" xfId="38"/>
    <cellStyle name="SAPBEXaggDataEmph" xfId="39"/>
    <cellStyle name="SAPBEXaggDataEmph 2" xfId="40"/>
    <cellStyle name="SAPBEXaggItem" xfId="41"/>
    <cellStyle name="SAPBEXaggItem 2" xfId="42"/>
    <cellStyle name="SAPBEXchaText" xfId="43"/>
    <cellStyle name="SAPBEXexcBad7" xfId="44"/>
    <cellStyle name="SAPBEXexcBad7 2" xfId="45"/>
    <cellStyle name="SAPBEXexcBad8" xfId="46"/>
    <cellStyle name="SAPBEXexcBad8 2" xfId="47"/>
    <cellStyle name="SAPBEXexcBad9" xfId="48"/>
    <cellStyle name="SAPBEXexcBad9 2" xfId="49"/>
    <cellStyle name="SAPBEXexcCritical4" xfId="50"/>
    <cellStyle name="SAPBEXexcCritical4 2" xfId="51"/>
    <cellStyle name="SAPBEXexcCritical5" xfId="52"/>
    <cellStyle name="SAPBEXexcCritical5 2" xfId="53"/>
    <cellStyle name="SAPBEXexcCritical6" xfId="54"/>
    <cellStyle name="SAPBEXexcCritical6 2" xfId="55"/>
    <cellStyle name="SAPBEXexcGood1" xfId="56"/>
    <cellStyle name="SAPBEXexcGood1 2" xfId="57"/>
    <cellStyle name="SAPBEXexcGood2" xfId="58"/>
    <cellStyle name="SAPBEXexcGood2 2" xfId="59"/>
    <cellStyle name="SAPBEXexcGood3" xfId="60"/>
    <cellStyle name="SAPBEXexcGood3 2" xfId="61"/>
    <cellStyle name="SAPBEXfilterDrill" xfId="62"/>
    <cellStyle name="SAPBEXfilterItem" xfId="63"/>
    <cellStyle name="SAPBEXfilterText" xfId="64"/>
    <cellStyle name="SAPBEXformats" xfId="65"/>
    <cellStyle name="SAPBEXformats 2" xfId="66"/>
    <cellStyle name="SAPBEXheaderItem" xfId="67"/>
    <cellStyle name="SAPBEXheaderItem 2" xfId="68"/>
    <cellStyle name="SAPBEXheaderText" xfId="69"/>
    <cellStyle name="SAPBEXheaderText 2" xfId="70"/>
    <cellStyle name="SAPBEXresData" xfId="71"/>
    <cellStyle name="SAPBEXresData 2" xfId="72"/>
    <cellStyle name="SAPBEXresDataEmph" xfId="73"/>
    <cellStyle name="SAPBEXresDataEmph 2" xfId="74"/>
    <cellStyle name="SAPBEXresItem" xfId="75"/>
    <cellStyle name="SAPBEXresItem 2" xfId="76"/>
    <cellStyle name="SAPBEXstdData" xfId="77"/>
    <cellStyle name="SAPBEXstdData 2" xfId="78"/>
    <cellStyle name="SAPBEXstdDataEmph" xfId="79"/>
    <cellStyle name="SAPBEXstdDataEmph 2" xfId="80"/>
    <cellStyle name="SAPBEXstdItem" xfId="81"/>
    <cellStyle name="SAPBEXstdItem 2" xfId="82"/>
    <cellStyle name="SAPBEXstdItem 3" xfId="83"/>
    <cellStyle name="SAPBEXstdItemX" xfId="84"/>
    <cellStyle name="SAPBEXstdItemX 2" xfId="85"/>
    <cellStyle name="SAPBEXtitle" xfId="86"/>
    <cellStyle name="SAPBEXundefined" xfId="87"/>
    <cellStyle name="SAPBEXundefined 2" xfId="88"/>
    <cellStyle name="Title 2" xfId="133"/>
    <cellStyle name="Total 2" xfId="134"/>
    <cellStyle name="Warning Text 2" xfId="135"/>
  </cellStyles>
  <dxfs count="3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</xdr:row>
      <xdr:rowOff>38101</xdr:rowOff>
    </xdr:from>
    <xdr:to>
      <xdr:col>4</xdr:col>
      <xdr:colOff>179916</xdr:colOff>
      <xdr:row>8</xdr:row>
      <xdr:rowOff>168286</xdr:rowOff>
    </xdr:to>
    <xdr:pic>
      <xdr:nvPicPr>
        <xdr:cNvPr id="2" name="Picture 3" descr="CCCU-logo-2colou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440268"/>
          <a:ext cx="3636433" cy="1633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190501</xdr:colOff>
      <xdr:row>2</xdr:row>
      <xdr:rowOff>47626</xdr:rowOff>
    </xdr:from>
    <xdr:to>
      <xdr:col>4</xdr:col>
      <xdr:colOff>531549</xdr:colOff>
      <xdr:row>5</xdr:row>
      <xdr:rowOff>133350</xdr:rowOff>
    </xdr:to>
    <xdr:pic>
      <xdr:nvPicPr>
        <xdr:cNvPr id="2" name="Picture 3" descr="CCCU-logo-2colou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1" y="447676"/>
          <a:ext cx="1979348" cy="857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nagement%20Accounts%20MA/2011-2012/Budget/University%20Highlevel%20V1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nagement%20Accounts%20MA/2011-2012/Budget/FFSTAT10_0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&amp;E Abridged- Old style"/>
      <sheetName val="I&amp;E Abridged- Old style v1"/>
      <sheetName val="HESA 5 year"/>
      <sheetName val="Faculty"/>
      <sheetName val="Prof Services"/>
      <sheetName val="HEFCE"/>
      <sheetName val="PVC S admin"/>
    </sheetNames>
    <sheetDataSet>
      <sheetData sheetId="0"/>
      <sheetData sheetId="1"/>
      <sheetData sheetId="2">
        <row r="11">
          <cell r="A11" t="str">
            <v>Institution: Canterbury Christ Church University</v>
          </cell>
        </row>
        <row r="12">
          <cell r="A12" t="str">
            <v>Code:  H-0012</v>
          </cell>
        </row>
        <row r="13">
          <cell r="A13" t="str">
            <v>UKPRN: 10001143</v>
          </cell>
        </row>
        <row r="36">
          <cell r="B36">
            <v>103334</v>
          </cell>
          <cell r="C36">
            <v>113392</v>
          </cell>
          <cell r="D36">
            <v>116295</v>
          </cell>
          <cell r="E36">
            <v>112468</v>
          </cell>
          <cell r="F36">
            <v>107003</v>
          </cell>
          <cell r="G36">
            <v>104649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T1_T6"/>
      <sheetName val="T7_T8"/>
      <sheetName val="Validation"/>
    </sheetNames>
    <sheetDataSet>
      <sheetData sheetId="0" refreshError="1"/>
      <sheetData sheetId="1">
        <row r="155">
          <cell r="B155">
            <v>179</v>
          </cell>
        </row>
      </sheetData>
      <sheetData sheetId="2" refreshError="1"/>
      <sheetData sheetId="3">
        <row r="29">
          <cell r="A29" t="str">
            <v>Validation Passed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W148"/>
  <sheetViews>
    <sheetView showGridLines="0" tabSelected="1" zoomScale="90" zoomScaleNormal="90" workbookViewId="0">
      <selection activeCell="I4" sqref="I4"/>
    </sheetView>
  </sheetViews>
  <sheetFormatPr defaultRowHeight="15" x14ac:dyDescent="0.25"/>
  <cols>
    <col min="1" max="1" width="8.42578125" customWidth="1"/>
    <col min="2" max="2" width="16.85546875" customWidth="1"/>
    <col min="3" max="3" width="23" customWidth="1"/>
    <col min="4" max="4" width="5.85546875" customWidth="1"/>
    <col min="5" max="5" width="4.28515625" customWidth="1"/>
    <col min="6" max="6" width="15.7109375" customWidth="1"/>
    <col min="7" max="7" width="18.7109375" customWidth="1"/>
    <col min="8" max="8" width="11.42578125" style="1" customWidth="1"/>
    <col min="9" max="12" width="18.7109375" customWidth="1"/>
    <col min="13" max="13" width="2.85546875" customWidth="1"/>
    <col min="14" max="14" width="6.7109375" bestFit="1" customWidth="1"/>
    <col min="15" max="15" width="2.28515625" customWidth="1"/>
    <col min="16" max="18" width="9.7109375" customWidth="1"/>
    <col min="19" max="20" width="30.42578125" bestFit="1" customWidth="1"/>
    <col min="261" max="261" width="23.140625" customWidth="1"/>
    <col min="262" max="262" width="45.42578125" customWidth="1"/>
    <col min="263" max="263" width="5.85546875" customWidth="1"/>
    <col min="264" max="264" width="12.28515625" customWidth="1"/>
    <col min="265" max="265" width="40" customWidth="1"/>
    <col min="266" max="266" width="2.140625" customWidth="1"/>
    <col min="267" max="270" width="18.42578125" customWidth="1"/>
    <col min="271" max="271" width="5.85546875" customWidth="1"/>
    <col min="272" max="274" width="9.7109375" customWidth="1"/>
    <col min="517" max="517" width="23.140625" customWidth="1"/>
    <col min="518" max="518" width="45.42578125" customWidth="1"/>
    <col min="519" max="519" width="5.85546875" customWidth="1"/>
    <col min="520" max="520" width="12.28515625" customWidth="1"/>
    <col min="521" max="521" width="40" customWidth="1"/>
    <col min="522" max="522" width="2.140625" customWidth="1"/>
    <col min="523" max="526" width="18.42578125" customWidth="1"/>
    <col min="527" max="527" width="5.85546875" customWidth="1"/>
    <col min="528" max="530" width="9.7109375" customWidth="1"/>
    <col min="773" max="773" width="23.140625" customWidth="1"/>
    <col min="774" max="774" width="45.42578125" customWidth="1"/>
    <col min="775" max="775" width="5.85546875" customWidth="1"/>
    <col min="776" max="776" width="12.28515625" customWidth="1"/>
    <col min="777" max="777" width="40" customWidth="1"/>
    <col min="778" max="778" width="2.140625" customWidth="1"/>
    <col min="779" max="782" width="18.42578125" customWidth="1"/>
    <col min="783" max="783" width="5.85546875" customWidth="1"/>
    <col min="784" max="786" width="9.7109375" customWidth="1"/>
    <col min="1029" max="1029" width="23.140625" customWidth="1"/>
    <col min="1030" max="1030" width="45.42578125" customWidth="1"/>
    <col min="1031" max="1031" width="5.85546875" customWidth="1"/>
    <col min="1032" max="1032" width="12.28515625" customWidth="1"/>
    <col min="1033" max="1033" width="40" customWidth="1"/>
    <col min="1034" max="1034" width="2.140625" customWidth="1"/>
    <col min="1035" max="1038" width="18.42578125" customWidth="1"/>
    <col min="1039" max="1039" width="5.85546875" customWidth="1"/>
    <col min="1040" max="1042" width="9.7109375" customWidth="1"/>
    <col min="1285" max="1285" width="23.140625" customWidth="1"/>
    <col min="1286" max="1286" width="45.42578125" customWidth="1"/>
    <col min="1287" max="1287" width="5.85546875" customWidth="1"/>
    <col min="1288" max="1288" width="12.28515625" customWidth="1"/>
    <col min="1289" max="1289" width="40" customWidth="1"/>
    <col min="1290" max="1290" width="2.140625" customWidth="1"/>
    <col min="1291" max="1294" width="18.42578125" customWidth="1"/>
    <col min="1295" max="1295" width="5.85546875" customWidth="1"/>
    <col min="1296" max="1298" width="9.7109375" customWidth="1"/>
    <col min="1541" max="1541" width="23.140625" customWidth="1"/>
    <col min="1542" max="1542" width="45.42578125" customWidth="1"/>
    <col min="1543" max="1543" width="5.85546875" customWidth="1"/>
    <col min="1544" max="1544" width="12.28515625" customWidth="1"/>
    <col min="1545" max="1545" width="40" customWidth="1"/>
    <col min="1546" max="1546" width="2.140625" customWidth="1"/>
    <col min="1547" max="1550" width="18.42578125" customWidth="1"/>
    <col min="1551" max="1551" width="5.85546875" customWidth="1"/>
    <col min="1552" max="1554" width="9.7109375" customWidth="1"/>
    <col min="1797" max="1797" width="23.140625" customWidth="1"/>
    <col min="1798" max="1798" width="45.42578125" customWidth="1"/>
    <col min="1799" max="1799" width="5.85546875" customWidth="1"/>
    <col min="1800" max="1800" width="12.28515625" customWidth="1"/>
    <col min="1801" max="1801" width="40" customWidth="1"/>
    <col min="1802" max="1802" width="2.140625" customWidth="1"/>
    <col min="1803" max="1806" width="18.42578125" customWidth="1"/>
    <col min="1807" max="1807" width="5.85546875" customWidth="1"/>
    <col min="1808" max="1810" width="9.7109375" customWidth="1"/>
    <col min="2053" max="2053" width="23.140625" customWidth="1"/>
    <col min="2054" max="2054" width="45.42578125" customWidth="1"/>
    <col min="2055" max="2055" width="5.85546875" customWidth="1"/>
    <col min="2056" max="2056" width="12.28515625" customWidth="1"/>
    <col min="2057" max="2057" width="40" customWidth="1"/>
    <col min="2058" max="2058" width="2.140625" customWidth="1"/>
    <col min="2059" max="2062" width="18.42578125" customWidth="1"/>
    <col min="2063" max="2063" width="5.85546875" customWidth="1"/>
    <col min="2064" max="2066" width="9.7109375" customWidth="1"/>
    <col min="2309" max="2309" width="23.140625" customWidth="1"/>
    <col min="2310" max="2310" width="45.42578125" customWidth="1"/>
    <col min="2311" max="2311" width="5.85546875" customWidth="1"/>
    <col min="2312" max="2312" width="12.28515625" customWidth="1"/>
    <col min="2313" max="2313" width="40" customWidth="1"/>
    <col min="2314" max="2314" width="2.140625" customWidth="1"/>
    <col min="2315" max="2318" width="18.42578125" customWidth="1"/>
    <col min="2319" max="2319" width="5.85546875" customWidth="1"/>
    <col min="2320" max="2322" width="9.7109375" customWidth="1"/>
    <col min="2565" max="2565" width="23.140625" customWidth="1"/>
    <col min="2566" max="2566" width="45.42578125" customWidth="1"/>
    <col min="2567" max="2567" width="5.85546875" customWidth="1"/>
    <col min="2568" max="2568" width="12.28515625" customWidth="1"/>
    <col min="2569" max="2569" width="40" customWidth="1"/>
    <col min="2570" max="2570" width="2.140625" customWidth="1"/>
    <col min="2571" max="2574" width="18.42578125" customWidth="1"/>
    <col min="2575" max="2575" width="5.85546875" customWidth="1"/>
    <col min="2576" max="2578" width="9.7109375" customWidth="1"/>
    <col min="2821" max="2821" width="23.140625" customWidth="1"/>
    <col min="2822" max="2822" width="45.42578125" customWidth="1"/>
    <col min="2823" max="2823" width="5.85546875" customWidth="1"/>
    <col min="2824" max="2824" width="12.28515625" customWidth="1"/>
    <col min="2825" max="2825" width="40" customWidth="1"/>
    <col min="2826" max="2826" width="2.140625" customWidth="1"/>
    <col min="2827" max="2830" width="18.42578125" customWidth="1"/>
    <col min="2831" max="2831" width="5.85546875" customWidth="1"/>
    <col min="2832" max="2834" width="9.7109375" customWidth="1"/>
    <col min="3077" max="3077" width="23.140625" customWidth="1"/>
    <col min="3078" max="3078" width="45.42578125" customWidth="1"/>
    <col min="3079" max="3079" width="5.85546875" customWidth="1"/>
    <col min="3080" max="3080" width="12.28515625" customWidth="1"/>
    <col min="3081" max="3081" width="40" customWidth="1"/>
    <col min="3082" max="3082" width="2.140625" customWidth="1"/>
    <col min="3083" max="3086" width="18.42578125" customWidth="1"/>
    <col min="3087" max="3087" width="5.85546875" customWidth="1"/>
    <col min="3088" max="3090" width="9.7109375" customWidth="1"/>
    <col min="3333" max="3333" width="23.140625" customWidth="1"/>
    <col min="3334" max="3334" width="45.42578125" customWidth="1"/>
    <col min="3335" max="3335" width="5.85546875" customWidth="1"/>
    <col min="3336" max="3336" width="12.28515625" customWidth="1"/>
    <col min="3337" max="3337" width="40" customWidth="1"/>
    <col min="3338" max="3338" width="2.140625" customWidth="1"/>
    <col min="3339" max="3342" width="18.42578125" customWidth="1"/>
    <col min="3343" max="3343" width="5.85546875" customWidth="1"/>
    <col min="3344" max="3346" width="9.7109375" customWidth="1"/>
    <col min="3589" max="3589" width="23.140625" customWidth="1"/>
    <col min="3590" max="3590" width="45.42578125" customWidth="1"/>
    <col min="3591" max="3591" width="5.85546875" customWidth="1"/>
    <col min="3592" max="3592" width="12.28515625" customWidth="1"/>
    <col min="3593" max="3593" width="40" customWidth="1"/>
    <col min="3594" max="3594" width="2.140625" customWidth="1"/>
    <col min="3595" max="3598" width="18.42578125" customWidth="1"/>
    <col min="3599" max="3599" width="5.85546875" customWidth="1"/>
    <col min="3600" max="3602" width="9.7109375" customWidth="1"/>
    <col min="3845" max="3845" width="23.140625" customWidth="1"/>
    <col min="3846" max="3846" width="45.42578125" customWidth="1"/>
    <col min="3847" max="3847" width="5.85546875" customWidth="1"/>
    <col min="3848" max="3848" width="12.28515625" customWidth="1"/>
    <col min="3849" max="3849" width="40" customWidth="1"/>
    <col min="3850" max="3850" width="2.140625" customWidth="1"/>
    <col min="3851" max="3854" width="18.42578125" customWidth="1"/>
    <col min="3855" max="3855" width="5.85546875" customWidth="1"/>
    <col min="3856" max="3858" width="9.7109375" customWidth="1"/>
    <col min="4101" max="4101" width="23.140625" customWidth="1"/>
    <col min="4102" max="4102" width="45.42578125" customWidth="1"/>
    <col min="4103" max="4103" width="5.85546875" customWidth="1"/>
    <col min="4104" max="4104" width="12.28515625" customWidth="1"/>
    <col min="4105" max="4105" width="40" customWidth="1"/>
    <col min="4106" max="4106" width="2.140625" customWidth="1"/>
    <col min="4107" max="4110" width="18.42578125" customWidth="1"/>
    <col min="4111" max="4111" width="5.85546875" customWidth="1"/>
    <col min="4112" max="4114" width="9.7109375" customWidth="1"/>
    <col min="4357" max="4357" width="23.140625" customWidth="1"/>
    <col min="4358" max="4358" width="45.42578125" customWidth="1"/>
    <col min="4359" max="4359" width="5.85546875" customWidth="1"/>
    <col min="4360" max="4360" width="12.28515625" customWidth="1"/>
    <col min="4361" max="4361" width="40" customWidth="1"/>
    <col min="4362" max="4362" width="2.140625" customWidth="1"/>
    <col min="4363" max="4366" width="18.42578125" customWidth="1"/>
    <col min="4367" max="4367" width="5.85546875" customWidth="1"/>
    <col min="4368" max="4370" width="9.7109375" customWidth="1"/>
    <col min="4613" max="4613" width="23.140625" customWidth="1"/>
    <col min="4614" max="4614" width="45.42578125" customWidth="1"/>
    <col min="4615" max="4615" width="5.85546875" customWidth="1"/>
    <col min="4616" max="4616" width="12.28515625" customWidth="1"/>
    <col min="4617" max="4617" width="40" customWidth="1"/>
    <col min="4618" max="4618" width="2.140625" customWidth="1"/>
    <col min="4619" max="4622" width="18.42578125" customWidth="1"/>
    <col min="4623" max="4623" width="5.85546875" customWidth="1"/>
    <col min="4624" max="4626" width="9.7109375" customWidth="1"/>
    <col min="4869" max="4869" width="23.140625" customWidth="1"/>
    <col min="4870" max="4870" width="45.42578125" customWidth="1"/>
    <col min="4871" max="4871" width="5.85546875" customWidth="1"/>
    <col min="4872" max="4872" width="12.28515625" customWidth="1"/>
    <col min="4873" max="4873" width="40" customWidth="1"/>
    <col min="4874" max="4874" width="2.140625" customWidth="1"/>
    <col min="4875" max="4878" width="18.42578125" customWidth="1"/>
    <col min="4879" max="4879" width="5.85546875" customWidth="1"/>
    <col min="4880" max="4882" width="9.7109375" customWidth="1"/>
    <col min="5125" max="5125" width="23.140625" customWidth="1"/>
    <col min="5126" max="5126" width="45.42578125" customWidth="1"/>
    <col min="5127" max="5127" width="5.85546875" customWidth="1"/>
    <col min="5128" max="5128" width="12.28515625" customWidth="1"/>
    <col min="5129" max="5129" width="40" customWidth="1"/>
    <col min="5130" max="5130" width="2.140625" customWidth="1"/>
    <col min="5131" max="5134" width="18.42578125" customWidth="1"/>
    <col min="5135" max="5135" width="5.85546875" customWidth="1"/>
    <col min="5136" max="5138" width="9.7109375" customWidth="1"/>
    <col min="5381" max="5381" width="23.140625" customWidth="1"/>
    <col min="5382" max="5382" width="45.42578125" customWidth="1"/>
    <col min="5383" max="5383" width="5.85546875" customWidth="1"/>
    <col min="5384" max="5384" width="12.28515625" customWidth="1"/>
    <col min="5385" max="5385" width="40" customWidth="1"/>
    <col min="5386" max="5386" width="2.140625" customWidth="1"/>
    <col min="5387" max="5390" width="18.42578125" customWidth="1"/>
    <col min="5391" max="5391" width="5.85546875" customWidth="1"/>
    <col min="5392" max="5394" width="9.7109375" customWidth="1"/>
    <col min="5637" max="5637" width="23.140625" customWidth="1"/>
    <col min="5638" max="5638" width="45.42578125" customWidth="1"/>
    <col min="5639" max="5639" width="5.85546875" customWidth="1"/>
    <col min="5640" max="5640" width="12.28515625" customWidth="1"/>
    <col min="5641" max="5641" width="40" customWidth="1"/>
    <col min="5642" max="5642" width="2.140625" customWidth="1"/>
    <col min="5643" max="5646" width="18.42578125" customWidth="1"/>
    <col min="5647" max="5647" width="5.85546875" customWidth="1"/>
    <col min="5648" max="5650" width="9.7109375" customWidth="1"/>
    <col min="5893" max="5893" width="23.140625" customWidth="1"/>
    <col min="5894" max="5894" width="45.42578125" customWidth="1"/>
    <col min="5895" max="5895" width="5.85546875" customWidth="1"/>
    <col min="5896" max="5896" width="12.28515625" customWidth="1"/>
    <col min="5897" max="5897" width="40" customWidth="1"/>
    <col min="5898" max="5898" width="2.140625" customWidth="1"/>
    <col min="5899" max="5902" width="18.42578125" customWidth="1"/>
    <col min="5903" max="5903" width="5.85546875" customWidth="1"/>
    <col min="5904" max="5906" width="9.7109375" customWidth="1"/>
    <col min="6149" max="6149" width="23.140625" customWidth="1"/>
    <col min="6150" max="6150" width="45.42578125" customWidth="1"/>
    <col min="6151" max="6151" width="5.85546875" customWidth="1"/>
    <col min="6152" max="6152" width="12.28515625" customWidth="1"/>
    <col min="6153" max="6153" width="40" customWidth="1"/>
    <col min="6154" max="6154" width="2.140625" customWidth="1"/>
    <col min="6155" max="6158" width="18.42578125" customWidth="1"/>
    <col min="6159" max="6159" width="5.85546875" customWidth="1"/>
    <col min="6160" max="6162" width="9.7109375" customWidth="1"/>
    <col min="6405" max="6405" width="23.140625" customWidth="1"/>
    <col min="6406" max="6406" width="45.42578125" customWidth="1"/>
    <col min="6407" max="6407" width="5.85546875" customWidth="1"/>
    <col min="6408" max="6408" width="12.28515625" customWidth="1"/>
    <col min="6409" max="6409" width="40" customWidth="1"/>
    <col min="6410" max="6410" width="2.140625" customWidth="1"/>
    <col min="6411" max="6414" width="18.42578125" customWidth="1"/>
    <col min="6415" max="6415" width="5.85546875" customWidth="1"/>
    <col min="6416" max="6418" width="9.7109375" customWidth="1"/>
    <col min="6661" max="6661" width="23.140625" customWidth="1"/>
    <col min="6662" max="6662" width="45.42578125" customWidth="1"/>
    <col min="6663" max="6663" width="5.85546875" customWidth="1"/>
    <col min="6664" max="6664" width="12.28515625" customWidth="1"/>
    <col min="6665" max="6665" width="40" customWidth="1"/>
    <col min="6666" max="6666" width="2.140625" customWidth="1"/>
    <col min="6667" max="6670" width="18.42578125" customWidth="1"/>
    <col min="6671" max="6671" width="5.85546875" customWidth="1"/>
    <col min="6672" max="6674" width="9.7109375" customWidth="1"/>
    <col min="6917" max="6917" width="23.140625" customWidth="1"/>
    <col min="6918" max="6918" width="45.42578125" customWidth="1"/>
    <col min="6919" max="6919" width="5.85546875" customWidth="1"/>
    <col min="6920" max="6920" width="12.28515625" customWidth="1"/>
    <col min="6921" max="6921" width="40" customWidth="1"/>
    <col min="6922" max="6922" width="2.140625" customWidth="1"/>
    <col min="6923" max="6926" width="18.42578125" customWidth="1"/>
    <col min="6927" max="6927" width="5.85546875" customWidth="1"/>
    <col min="6928" max="6930" width="9.7109375" customWidth="1"/>
    <col min="7173" max="7173" width="23.140625" customWidth="1"/>
    <col min="7174" max="7174" width="45.42578125" customWidth="1"/>
    <col min="7175" max="7175" width="5.85546875" customWidth="1"/>
    <col min="7176" max="7176" width="12.28515625" customWidth="1"/>
    <col min="7177" max="7177" width="40" customWidth="1"/>
    <col min="7178" max="7178" width="2.140625" customWidth="1"/>
    <col min="7179" max="7182" width="18.42578125" customWidth="1"/>
    <col min="7183" max="7183" width="5.85546875" customWidth="1"/>
    <col min="7184" max="7186" width="9.7109375" customWidth="1"/>
    <col min="7429" max="7429" width="23.140625" customWidth="1"/>
    <col min="7430" max="7430" width="45.42578125" customWidth="1"/>
    <col min="7431" max="7431" width="5.85546875" customWidth="1"/>
    <col min="7432" max="7432" width="12.28515625" customWidth="1"/>
    <col min="7433" max="7433" width="40" customWidth="1"/>
    <col min="7434" max="7434" width="2.140625" customWidth="1"/>
    <col min="7435" max="7438" width="18.42578125" customWidth="1"/>
    <col min="7439" max="7439" width="5.85546875" customWidth="1"/>
    <col min="7440" max="7442" width="9.7109375" customWidth="1"/>
    <col min="7685" max="7685" width="23.140625" customWidth="1"/>
    <col min="7686" max="7686" width="45.42578125" customWidth="1"/>
    <col min="7687" max="7687" width="5.85546875" customWidth="1"/>
    <col min="7688" max="7688" width="12.28515625" customWidth="1"/>
    <col min="7689" max="7689" width="40" customWidth="1"/>
    <col min="7690" max="7690" width="2.140625" customWidth="1"/>
    <col min="7691" max="7694" width="18.42578125" customWidth="1"/>
    <col min="7695" max="7695" width="5.85546875" customWidth="1"/>
    <col min="7696" max="7698" width="9.7109375" customWidth="1"/>
    <col min="7941" max="7941" width="23.140625" customWidth="1"/>
    <col min="7942" max="7942" width="45.42578125" customWidth="1"/>
    <col min="7943" max="7943" width="5.85546875" customWidth="1"/>
    <col min="7944" max="7944" width="12.28515625" customWidth="1"/>
    <col min="7945" max="7945" width="40" customWidth="1"/>
    <col min="7946" max="7946" width="2.140625" customWidth="1"/>
    <col min="7947" max="7950" width="18.42578125" customWidth="1"/>
    <col min="7951" max="7951" width="5.85546875" customWidth="1"/>
    <col min="7952" max="7954" width="9.7109375" customWidth="1"/>
    <col min="8197" max="8197" width="23.140625" customWidth="1"/>
    <col min="8198" max="8198" width="45.42578125" customWidth="1"/>
    <col min="8199" max="8199" width="5.85546875" customWidth="1"/>
    <col min="8200" max="8200" width="12.28515625" customWidth="1"/>
    <col min="8201" max="8201" width="40" customWidth="1"/>
    <col min="8202" max="8202" width="2.140625" customWidth="1"/>
    <col min="8203" max="8206" width="18.42578125" customWidth="1"/>
    <col min="8207" max="8207" width="5.85546875" customWidth="1"/>
    <col min="8208" max="8210" width="9.7109375" customWidth="1"/>
    <col min="8453" max="8453" width="23.140625" customWidth="1"/>
    <col min="8454" max="8454" width="45.42578125" customWidth="1"/>
    <col min="8455" max="8455" width="5.85546875" customWidth="1"/>
    <col min="8456" max="8456" width="12.28515625" customWidth="1"/>
    <col min="8457" max="8457" width="40" customWidth="1"/>
    <col min="8458" max="8458" width="2.140625" customWidth="1"/>
    <col min="8459" max="8462" width="18.42578125" customWidth="1"/>
    <col min="8463" max="8463" width="5.85546875" customWidth="1"/>
    <col min="8464" max="8466" width="9.7109375" customWidth="1"/>
    <col min="8709" max="8709" width="23.140625" customWidth="1"/>
    <col min="8710" max="8710" width="45.42578125" customWidth="1"/>
    <col min="8711" max="8711" width="5.85546875" customWidth="1"/>
    <col min="8712" max="8712" width="12.28515625" customWidth="1"/>
    <col min="8713" max="8713" width="40" customWidth="1"/>
    <col min="8714" max="8714" width="2.140625" customWidth="1"/>
    <col min="8715" max="8718" width="18.42578125" customWidth="1"/>
    <col min="8719" max="8719" width="5.85546875" customWidth="1"/>
    <col min="8720" max="8722" width="9.7109375" customWidth="1"/>
    <col min="8965" max="8965" width="23.140625" customWidth="1"/>
    <col min="8966" max="8966" width="45.42578125" customWidth="1"/>
    <col min="8967" max="8967" width="5.85546875" customWidth="1"/>
    <col min="8968" max="8968" width="12.28515625" customWidth="1"/>
    <col min="8969" max="8969" width="40" customWidth="1"/>
    <col min="8970" max="8970" width="2.140625" customWidth="1"/>
    <col min="8971" max="8974" width="18.42578125" customWidth="1"/>
    <col min="8975" max="8975" width="5.85546875" customWidth="1"/>
    <col min="8976" max="8978" width="9.7109375" customWidth="1"/>
    <col min="9221" max="9221" width="23.140625" customWidth="1"/>
    <col min="9222" max="9222" width="45.42578125" customWidth="1"/>
    <col min="9223" max="9223" width="5.85546875" customWidth="1"/>
    <col min="9224" max="9224" width="12.28515625" customWidth="1"/>
    <col min="9225" max="9225" width="40" customWidth="1"/>
    <col min="9226" max="9226" width="2.140625" customWidth="1"/>
    <col min="9227" max="9230" width="18.42578125" customWidth="1"/>
    <col min="9231" max="9231" width="5.85546875" customWidth="1"/>
    <col min="9232" max="9234" width="9.7109375" customWidth="1"/>
    <col min="9477" max="9477" width="23.140625" customWidth="1"/>
    <col min="9478" max="9478" width="45.42578125" customWidth="1"/>
    <col min="9479" max="9479" width="5.85546875" customWidth="1"/>
    <col min="9480" max="9480" width="12.28515625" customWidth="1"/>
    <col min="9481" max="9481" width="40" customWidth="1"/>
    <col min="9482" max="9482" width="2.140625" customWidth="1"/>
    <col min="9483" max="9486" width="18.42578125" customWidth="1"/>
    <col min="9487" max="9487" width="5.85546875" customWidth="1"/>
    <col min="9488" max="9490" width="9.7109375" customWidth="1"/>
    <col min="9733" max="9733" width="23.140625" customWidth="1"/>
    <col min="9734" max="9734" width="45.42578125" customWidth="1"/>
    <col min="9735" max="9735" width="5.85546875" customWidth="1"/>
    <col min="9736" max="9736" width="12.28515625" customWidth="1"/>
    <col min="9737" max="9737" width="40" customWidth="1"/>
    <col min="9738" max="9738" width="2.140625" customWidth="1"/>
    <col min="9739" max="9742" width="18.42578125" customWidth="1"/>
    <col min="9743" max="9743" width="5.85546875" customWidth="1"/>
    <col min="9744" max="9746" width="9.7109375" customWidth="1"/>
    <col min="9989" max="9989" width="23.140625" customWidth="1"/>
    <col min="9990" max="9990" width="45.42578125" customWidth="1"/>
    <col min="9991" max="9991" width="5.85546875" customWidth="1"/>
    <col min="9992" max="9992" width="12.28515625" customWidth="1"/>
    <col min="9993" max="9993" width="40" customWidth="1"/>
    <col min="9994" max="9994" width="2.140625" customWidth="1"/>
    <col min="9995" max="9998" width="18.42578125" customWidth="1"/>
    <col min="9999" max="9999" width="5.85546875" customWidth="1"/>
    <col min="10000" max="10002" width="9.7109375" customWidth="1"/>
    <col min="10245" max="10245" width="23.140625" customWidth="1"/>
    <col min="10246" max="10246" width="45.42578125" customWidth="1"/>
    <col min="10247" max="10247" width="5.85546875" customWidth="1"/>
    <col min="10248" max="10248" width="12.28515625" customWidth="1"/>
    <col min="10249" max="10249" width="40" customWidth="1"/>
    <col min="10250" max="10250" width="2.140625" customWidth="1"/>
    <col min="10251" max="10254" width="18.42578125" customWidth="1"/>
    <col min="10255" max="10255" width="5.85546875" customWidth="1"/>
    <col min="10256" max="10258" width="9.7109375" customWidth="1"/>
    <col min="10501" max="10501" width="23.140625" customWidth="1"/>
    <col min="10502" max="10502" width="45.42578125" customWidth="1"/>
    <col min="10503" max="10503" width="5.85546875" customWidth="1"/>
    <col min="10504" max="10504" width="12.28515625" customWidth="1"/>
    <col min="10505" max="10505" width="40" customWidth="1"/>
    <col min="10506" max="10506" width="2.140625" customWidth="1"/>
    <col min="10507" max="10510" width="18.42578125" customWidth="1"/>
    <col min="10511" max="10511" width="5.85546875" customWidth="1"/>
    <col min="10512" max="10514" width="9.7109375" customWidth="1"/>
    <col min="10757" max="10757" width="23.140625" customWidth="1"/>
    <col min="10758" max="10758" width="45.42578125" customWidth="1"/>
    <col min="10759" max="10759" width="5.85546875" customWidth="1"/>
    <col min="10760" max="10760" width="12.28515625" customWidth="1"/>
    <col min="10761" max="10761" width="40" customWidth="1"/>
    <col min="10762" max="10762" width="2.140625" customWidth="1"/>
    <col min="10763" max="10766" width="18.42578125" customWidth="1"/>
    <col min="10767" max="10767" width="5.85546875" customWidth="1"/>
    <col min="10768" max="10770" width="9.7109375" customWidth="1"/>
    <col min="11013" max="11013" width="23.140625" customWidth="1"/>
    <col min="11014" max="11014" width="45.42578125" customWidth="1"/>
    <col min="11015" max="11015" width="5.85546875" customWidth="1"/>
    <col min="11016" max="11016" width="12.28515625" customWidth="1"/>
    <col min="11017" max="11017" width="40" customWidth="1"/>
    <col min="11018" max="11018" width="2.140625" customWidth="1"/>
    <col min="11019" max="11022" width="18.42578125" customWidth="1"/>
    <col min="11023" max="11023" width="5.85546875" customWidth="1"/>
    <col min="11024" max="11026" width="9.7109375" customWidth="1"/>
    <col min="11269" max="11269" width="23.140625" customWidth="1"/>
    <col min="11270" max="11270" width="45.42578125" customWidth="1"/>
    <col min="11271" max="11271" width="5.85546875" customWidth="1"/>
    <col min="11272" max="11272" width="12.28515625" customWidth="1"/>
    <col min="11273" max="11273" width="40" customWidth="1"/>
    <col min="11274" max="11274" width="2.140625" customWidth="1"/>
    <col min="11275" max="11278" width="18.42578125" customWidth="1"/>
    <col min="11279" max="11279" width="5.85546875" customWidth="1"/>
    <col min="11280" max="11282" width="9.7109375" customWidth="1"/>
    <col min="11525" max="11525" width="23.140625" customWidth="1"/>
    <col min="11526" max="11526" width="45.42578125" customWidth="1"/>
    <col min="11527" max="11527" width="5.85546875" customWidth="1"/>
    <col min="11528" max="11528" width="12.28515625" customWidth="1"/>
    <col min="11529" max="11529" width="40" customWidth="1"/>
    <col min="11530" max="11530" width="2.140625" customWidth="1"/>
    <col min="11531" max="11534" width="18.42578125" customWidth="1"/>
    <col min="11535" max="11535" width="5.85546875" customWidth="1"/>
    <col min="11536" max="11538" width="9.7109375" customWidth="1"/>
    <col min="11781" max="11781" width="23.140625" customWidth="1"/>
    <col min="11782" max="11782" width="45.42578125" customWidth="1"/>
    <col min="11783" max="11783" width="5.85546875" customWidth="1"/>
    <col min="11784" max="11784" width="12.28515625" customWidth="1"/>
    <col min="11785" max="11785" width="40" customWidth="1"/>
    <col min="11786" max="11786" width="2.140625" customWidth="1"/>
    <col min="11787" max="11790" width="18.42578125" customWidth="1"/>
    <col min="11791" max="11791" width="5.85546875" customWidth="1"/>
    <col min="11792" max="11794" width="9.7109375" customWidth="1"/>
    <col min="12037" max="12037" width="23.140625" customWidth="1"/>
    <col min="12038" max="12038" width="45.42578125" customWidth="1"/>
    <col min="12039" max="12039" width="5.85546875" customWidth="1"/>
    <col min="12040" max="12040" width="12.28515625" customWidth="1"/>
    <col min="12041" max="12041" width="40" customWidth="1"/>
    <col min="12042" max="12042" width="2.140625" customWidth="1"/>
    <col min="12043" max="12046" width="18.42578125" customWidth="1"/>
    <col min="12047" max="12047" width="5.85546875" customWidth="1"/>
    <col min="12048" max="12050" width="9.7109375" customWidth="1"/>
    <col min="12293" max="12293" width="23.140625" customWidth="1"/>
    <col min="12294" max="12294" width="45.42578125" customWidth="1"/>
    <col min="12295" max="12295" width="5.85546875" customWidth="1"/>
    <col min="12296" max="12296" width="12.28515625" customWidth="1"/>
    <col min="12297" max="12297" width="40" customWidth="1"/>
    <col min="12298" max="12298" width="2.140625" customWidth="1"/>
    <col min="12299" max="12302" width="18.42578125" customWidth="1"/>
    <col min="12303" max="12303" width="5.85546875" customWidth="1"/>
    <col min="12304" max="12306" width="9.7109375" customWidth="1"/>
    <col min="12549" max="12549" width="23.140625" customWidth="1"/>
    <col min="12550" max="12550" width="45.42578125" customWidth="1"/>
    <col min="12551" max="12551" width="5.85546875" customWidth="1"/>
    <col min="12552" max="12552" width="12.28515625" customWidth="1"/>
    <col min="12553" max="12553" width="40" customWidth="1"/>
    <col min="12554" max="12554" width="2.140625" customWidth="1"/>
    <col min="12555" max="12558" width="18.42578125" customWidth="1"/>
    <col min="12559" max="12559" width="5.85546875" customWidth="1"/>
    <col min="12560" max="12562" width="9.7109375" customWidth="1"/>
    <col min="12805" max="12805" width="23.140625" customWidth="1"/>
    <col min="12806" max="12806" width="45.42578125" customWidth="1"/>
    <col min="12807" max="12807" width="5.85546875" customWidth="1"/>
    <col min="12808" max="12808" width="12.28515625" customWidth="1"/>
    <col min="12809" max="12809" width="40" customWidth="1"/>
    <col min="12810" max="12810" width="2.140625" customWidth="1"/>
    <col min="12811" max="12814" width="18.42578125" customWidth="1"/>
    <col min="12815" max="12815" width="5.85546875" customWidth="1"/>
    <col min="12816" max="12818" width="9.7109375" customWidth="1"/>
    <col min="13061" max="13061" width="23.140625" customWidth="1"/>
    <col min="13062" max="13062" width="45.42578125" customWidth="1"/>
    <col min="13063" max="13063" width="5.85546875" customWidth="1"/>
    <col min="13064" max="13064" width="12.28515625" customWidth="1"/>
    <col min="13065" max="13065" width="40" customWidth="1"/>
    <col min="13066" max="13066" width="2.140625" customWidth="1"/>
    <col min="13067" max="13070" width="18.42578125" customWidth="1"/>
    <col min="13071" max="13071" width="5.85546875" customWidth="1"/>
    <col min="13072" max="13074" width="9.7109375" customWidth="1"/>
    <col min="13317" max="13317" width="23.140625" customWidth="1"/>
    <col min="13318" max="13318" width="45.42578125" customWidth="1"/>
    <col min="13319" max="13319" width="5.85546875" customWidth="1"/>
    <col min="13320" max="13320" width="12.28515625" customWidth="1"/>
    <col min="13321" max="13321" width="40" customWidth="1"/>
    <col min="13322" max="13322" width="2.140625" customWidth="1"/>
    <col min="13323" max="13326" width="18.42578125" customWidth="1"/>
    <col min="13327" max="13327" width="5.85546875" customWidth="1"/>
    <col min="13328" max="13330" width="9.7109375" customWidth="1"/>
    <col min="13573" max="13573" width="23.140625" customWidth="1"/>
    <col min="13574" max="13574" width="45.42578125" customWidth="1"/>
    <col min="13575" max="13575" width="5.85546875" customWidth="1"/>
    <col min="13576" max="13576" width="12.28515625" customWidth="1"/>
    <col min="13577" max="13577" width="40" customWidth="1"/>
    <col min="13578" max="13578" width="2.140625" customWidth="1"/>
    <col min="13579" max="13582" width="18.42578125" customWidth="1"/>
    <col min="13583" max="13583" width="5.85546875" customWidth="1"/>
    <col min="13584" max="13586" width="9.7109375" customWidth="1"/>
    <col min="13829" max="13829" width="23.140625" customWidth="1"/>
    <col min="13830" max="13830" width="45.42578125" customWidth="1"/>
    <col min="13831" max="13831" width="5.85546875" customWidth="1"/>
    <col min="13832" max="13832" width="12.28515625" customWidth="1"/>
    <col min="13833" max="13833" width="40" customWidth="1"/>
    <col min="13834" max="13834" width="2.140625" customWidth="1"/>
    <col min="13835" max="13838" width="18.42578125" customWidth="1"/>
    <col min="13839" max="13839" width="5.85546875" customWidth="1"/>
    <col min="13840" max="13842" width="9.7109375" customWidth="1"/>
    <col min="14085" max="14085" width="23.140625" customWidth="1"/>
    <col min="14086" max="14086" width="45.42578125" customWidth="1"/>
    <col min="14087" max="14087" width="5.85546875" customWidth="1"/>
    <col min="14088" max="14088" width="12.28515625" customWidth="1"/>
    <col min="14089" max="14089" width="40" customWidth="1"/>
    <col min="14090" max="14090" width="2.140625" customWidth="1"/>
    <col min="14091" max="14094" width="18.42578125" customWidth="1"/>
    <col min="14095" max="14095" width="5.85546875" customWidth="1"/>
    <col min="14096" max="14098" width="9.7109375" customWidth="1"/>
    <col min="14341" max="14341" width="23.140625" customWidth="1"/>
    <col min="14342" max="14342" width="45.42578125" customWidth="1"/>
    <col min="14343" max="14343" width="5.85546875" customWidth="1"/>
    <col min="14344" max="14344" width="12.28515625" customWidth="1"/>
    <col min="14345" max="14345" width="40" customWidth="1"/>
    <col min="14346" max="14346" width="2.140625" customWidth="1"/>
    <col min="14347" max="14350" width="18.42578125" customWidth="1"/>
    <col min="14351" max="14351" width="5.85546875" customWidth="1"/>
    <col min="14352" max="14354" width="9.7109375" customWidth="1"/>
    <col min="14597" max="14597" width="23.140625" customWidth="1"/>
    <col min="14598" max="14598" width="45.42578125" customWidth="1"/>
    <col min="14599" max="14599" width="5.85546875" customWidth="1"/>
    <col min="14600" max="14600" width="12.28515625" customWidth="1"/>
    <col min="14601" max="14601" width="40" customWidth="1"/>
    <col min="14602" max="14602" width="2.140625" customWidth="1"/>
    <col min="14603" max="14606" width="18.42578125" customWidth="1"/>
    <col min="14607" max="14607" width="5.85546875" customWidth="1"/>
    <col min="14608" max="14610" width="9.7109375" customWidth="1"/>
    <col min="14853" max="14853" width="23.140625" customWidth="1"/>
    <col min="14854" max="14854" width="45.42578125" customWidth="1"/>
    <col min="14855" max="14855" width="5.85546875" customWidth="1"/>
    <col min="14856" max="14856" width="12.28515625" customWidth="1"/>
    <col min="14857" max="14857" width="40" customWidth="1"/>
    <col min="14858" max="14858" width="2.140625" customWidth="1"/>
    <col min="14859" max="14862" width="18.42578125" customWidth="1"/>
    <col min="14863" max="14863" width="5.85546875" customWidth="1"/>
    <col min="14864" max="14866" width="9.7109375" customWidth="1"/>
    <col min="15109" max="15109" width="23.140625" customWidth="1"/>
    <col min="15110" max="15110" width="45.42578125" customWidth="1"/>
    <col min="15111" max="15111" width="5.85546875" customWidth="1"/>
    <col min="15112" max="15112" width="12.28515625" customWidth="1"/>
    <col min="15113" max="15113" width="40" customWidth="1"/>
    <col min="15114" max="15114" width="2.140625" customWidth="1"/>
    <col min="15115" max="15118" width="18.42578125" customWidth="1"/>
    <col min="15119" max="15119" width="5.85546875" customWidth="1"/>
    <col min="15120" max="15122" width="9.7109375" customWidth="1"/>
    <col min="15365" max="15365" width="23.140625" customWidth="1"/>
    <col min="15366" max="15366" width="45.42578125" customWidth="1"/>
    <col min="15367" max="15367" width="5.85546875" customWidth="1"/>
    <col min="15368" max="15368" width="12.28515625" customWidth="1"/>
    <col min="15369" max="15369" width="40" customWidth="1"/>
    <col min="15370" max="15370" width="2.140625" customWidth="1"/>
    <col min="15371" max="15374" width="18.42578125" customWidth="1"/>
    <col min="15375" max="15375" width="5.85546875" customWidth="1"/>
    <col min="15376" max="15378" width="9.7109375" customWidth="1"/>
    <col min="15621" max="15621" width="23.140625" customWidth="1"/>
    <col min="15622" max="15622" width="45.42578125" customWidth="1"/>
    <col min="15623" max="15623" width="5.85546875" customWidth="1"/>
    <col min="15624" max="15624" width="12.28515625" customWidth="1"/>
    <col min="15625" max="15625" width="40" customWidth="1"/>
    <col min="15626" max="15626" width="2.140625" customWidth="1"/>
    <col min="15627" max="15630" width="18.42578125" customWidth="1"/>
    <col min="15631" max="15631" width="5.85546875" customWidth="1"/>
    <col min="15632" max="15634" width="9.7109375" customWidth="1"/>
    <col min="15877" max="15877" width="23.140625" customWidth="1"/>
    <col min="15878" max="15878" width="45.42578125" customWidth="1"/>
    <col min="15879" max="15879" width="5.85546875" customWidth="1"/>
    <col min="15880" max="15880" width="12.28515625" customWidth="1"/>
    <col min="15881" max="15881" width="40" customWidth="1"/>
    <col min="15882" max="15882" width="2.140625" customWidth="1"/>
    <col min="15883" max="15886" width="18.42578125" customWidth="1"/>
    <col min="15887" max="15887" width="5.85546875" customWidth="1"/>
    <col min="15888" max="15890" width="9.7109375" customWidth="1"/>
    <col min="16133" max="16133" width="23.140625" customWidth="1"/>
    <col min="16134" max="16134" width="45.42578125" customWidth="1"/>
    <col min="16135" max="16135" width="5.85546875" customWidth="1"/>
    <col min="16136" max="16136" width="12.28515625" customWidth="1"/>
    <col min="16137" max="16137" width="40" customWidth="1"/>
    <col min="16138" max="16138" width="2.140625" customWidth="1"/>
    <col min="16139" max="16142" width="18.42578125" customWidth="1"/>
    <col min="16143" max="16143" width="5.85546875" customWidth="1"/>
    <col min="16144" max="16146" width="9.7109375" customWidth="1"/>
  </cols>
  <sheetData>
    <row r="1" spans="1:15" ht="15.75" thickBot="1" x14ac:dyDescent="0.3"/>
    <row r="2" spans="1:15" ht="15.75" thickTop="1" x14ac:dyDescent="0.25">
      <c r="A2" s="2"/>
      <c r="B2" s="3"/>
      <c r="C2" s="3"/>
      <c r="D2" s="3"/>
      <c r="E2" s="3"/>
      <c r="F2" s="3"/>
      <c r="G2" s="3"/>
      <c r="H2" s="4"/>
      <c r="I2" s="3"/>
      <c r="J2" s="3"/>
      <c r="K2" s="3"/>
      <c r="L2" s="3"/>
      <c r="M2" s="3"/>
      <c r="N2" s="3"/>
      <c r="O2" s="5"/>
    </row>
    <row r="3" spans="1:15" ht="21" x14ac:dyDescent="0.35">
      <c r="A3" s="6"/>
      <c r="B3" s="7"/>
      <c r="C3" s="7"/>
      <c r="D3" s="9"/>
      <c r="E3" s="9"/>
      <c r="F3" s="9"/>
      <c r="G3" s="9"/>
      <c r="H3" s="95"/>
      <c r="I3" s="9"/>
      <c r="J3" s="155" t="s">
        <v>115</v>
      </c>
      <c r="K3" s="30"/>
      <c r="L3" s="30"/>
      <c r="M3" s="9"/>
      <c r="N3" s="9"/>
      <c r="O3" s="10"/>
    </row>
    <row r="4" spans="1:15" ht="21" x14ac:dyDescent="0.35">
      <c r="A4" s="6"/>
      <c r="B4" s="7"/>
      <c r="C4" s="9"/>
      <c r="D4" s="9"/>
      <c r="E4" s="9"/>
      <c r="G4" s="129" t="s">
        <v>30</v>
      </c>
      <c r="H4" s="128"/>
      <c r="I4" s="129"/>
      <c r="J4" s="130"/>
      <c r="K4" s="130"/>
      <c r="L4" s="130"/>
      <c r="M4" s="130"/>
      <c r="N4" s="130"/>
      <c r="O4" s="10"/>
    </row>
    <row r="5" spans="1:15" s="11" customFormat="1" ht="18.75" x14ac:dyDescent="0.3">
      <c r="A5" s="6"/>
      <c r="B5" s="12"/>
      <c r="C5" s="12"/>
      <c r="D5" s="21"/>
      <c r="E5" s="21"/>
      <c r="F5" s="21"/>
      <c r="G5" s="21"/>
      <c r="H5" s="20"/>
      <c r="I5" s="21"/>
      <c r="J5" s="192"/>
      <c r="K5" s="192"/>
      <c r="L5" s="158"/>
      <c r="M5" s="122"/>
      <c r="N5" s="122"/>
      <c r="O5" s="15"/>
    </row>
    <row r="6" spans="1:15" s="11" customFormat="1" ht="18.75" x14ac:dyDescent="0.3">
      <c r="A6" s="6"/>
      <c r="B6" s="12"/>
      <c r="C6" s="12"/>
      <c r="D6" s="21"/>
      <c r="E6" s="21"/>
      <c r="F6" s="21"/>
      <c r="G6" s="46"/>
      <c r="H6" s="46" t="s">
        <v>42</v>
      </c>
      <c r="I6" s="105"/>
      <c r="J6" s="105"/>
      <c r="K6" s="106"/>
      <c r="L6" s="106"/>
      <c r="M6" s="139"/>
      <c r="N6" s="139"/>
      <c r="O6" s="15"/>
    </row>
    <row r="7" spans="1:15" s="11" customFormat="1" ht="18.75" x14ac:dyDescent="0.3">
      <c r="A7" s="6"/>
      <c r="B7" s="12"/>
      <c r="C7" s="12"/>
      <c r="D7" s="21"/>
      <c r="E7" s="21"/>
      <c r="F7" s="21"/>
      <c r="G7" s="46"/>
      <c r="H7" s="96"/>
      <c r="I7" s="46"/>
      <c r="J7" s="46"/>
      <c r="K7" s="46"/>
      <c r="L7" s="46"/>
      <c r="M7" s="96"/>
      <c r="N7" s="96"/>
      <c r="O7" s="15"/>
    </row>
    <row r="8" spans="1:15" s="11" customFormat="1" ht="18.75" x14ac:dyDescent="0.3">
      <c r="A8" s="6"/>
      <c r="B8" s="12"/>
      <c r="C8" s="12"/>
      <c r="D8" s="21"/>
      <c r="E8" s="21"/>
      <c r="F8" s="21"/>
      <c r="G8" s="46"/>
      <c r="H8" s="96"/>
      <c r="I8" s="12"/>
      <c r="J8" s="47" t="s">
        <v>38</v>
      </c>
      <c r="K8" s="30"/>
      <c r="L8" s="30"/>
      <c r="M8" s="8"/>
      <c r="N8" s="8"/>
      <c r="O8" s="15"/>
    </row>
    <row r="9" spans="1:15" s="11" customFormat="1" ht="18.75" x14ac:dyDescent="0.3">
      <c r="A9" s="6"/>
      <c r="B9" s="12"/>
      <c r="C9" s="12"/>
      <c r="D9" s="21"/>
      <c r="E9" s="21"/>
      <c r="F9" s="21"/>
      <c r="G9" s="46"/>
      <c r="H9" s="96"/>
      <c r="I9" s="46"/>
      <c r="J9" s="107"/>
      <c r="K9" s="108"/>
      <c r="L9" s="108"/>
      <c r="M9" s="139"/>
      <c r="N9" s="139"/>
      <c r="O9" s="15"/>
    </row>
    <row r="10" spans="1:15" s="11" customFormat="1" ht="18.75" x14ac:dyDescent="0.3">
      <c r="A10" s="60"/>
      <c r="B10" s="61"/>
      <c r="C10" s="61"/>
      <c r="D10" s="62"/>
      <c r="E10" s="62"/>
      <c r="F10" s="62"/>
      <c r="G10" s="63"/>
      <c r="H10" s="97"/>
      <c r="I10" s="63"/>
      <c r="J10" s="64"/>
      <c r="K10" s="65"/>
      <c r="L10" s="65"/>
      <c r="M10" s="140"/>
      <c r="N10" s="140"/>
      <c r="O10" s="66"/>
    </row>
    <row r="11" spans="1:15" s="11" customFormat="1" ht="18.75" x14ac:dyDescent="0.3">
      <c r="A11" s="6"/>
      <c r="B11" s="48" t="s">
        <v>35</v>
      </c>
      <c r="C11" s="49"/>
      <c r="D11" s="21"/>
      <c r="E11" s="21"/>
      <c r="F11" s="21"/>
      <c r="G11" s="12"/>
      <c r="H11" s="13"/>
      <c r="I11" s="12"/>
      <c r="J11" s="150" t="s">
        <v>104</v>
      </c>
      <c r="K11" s="13"/>
      <c r="L11" s="13"/>
      <c r="M11" s="13"/>
      <c r="N11" s="13"/>
      <c r="O11" s="15"/>
    </row>
    <row r="12" spans="1:15" s="11" customFormat="1" ht="18.75" x14ac:dyDescent="0.3">
      <c r="A12" s="6"/>
      <c r="B12" s="48" t="s">
        <v>36</v>
      </c>
      <c r="C12" s="49"/>
      <c r="D12" s="21"/>
      <c r="E12" s="21"/>
      <c r="F12" s="21"/>
      <c r="G12" s="12"/>
      <c r="H12" s="13"/>
      <c r="I12" s="12"/>
      <c r="J12" s="48" t="s">
        <v>39</v>
      </c>
      <c r="K12" s="49"/>
      <c r="L12" s="49"/>
      <c r="M12" s="13"/>
      <c r="N12" s="13"/>
      <c r="O12" s="15"/>
    </row>
    <row r="13" spans="1:15" s="11" customFormat="1" ht="18.75" x14ac:dyDescent="0.3">
      <c r="A13" s="6"/>
      <c r="B13" s="48" t="s">
        <v>37</v>
      </c>
      <c r="C13" s="90"/>
      <c r="D13" s="21"/>
      <c r="E13" s="21"/>
      <c r="F13" s="21"/>
      <c r="G13" s="12"/>
      <c r="H13" s="13"/>
      <c r="I13" s="12"/>
      <c r="J13" s="48" t="s">
        <v>40</v>
      </c>
      <c r="K13" s="49"/>
      <c r="L13" s="49"/>
      <c r="M13" s="13"/>
      <c r="N13" s="13"/>
      <c r="O13" s="15"/>
    </row>
    <row r="14" spans="1:15" s="11" customFormat="1" ht="18.75" x14ac:dyDescent="0.3">
      <c r="A14" s="6"/>
      <c r="B14" s="48" t="s">
        <v>145</v>
      </c>
      <c r="C14" s="91"/>
      <c r="D14" s="21"/>
      <c r="E14" s="21"/>
      <c r="F14" s="21"/>
      <c r="G14" s="12"/>
      <c r="H14" s="13"/>
      <c r="I14" s="12"/>
      <c r="J14" s="48" t="s">
        <v>41</v>
      </c>
      <c r="K14" s="49"/>
      <c r="L14" s="49"/>
      <c r="M14" s="13"/>
      <c r="N14" s="13"/>
      <c r="O14" s="15"/>
    </row>
    <row r="15" spans="1:15" s="11" customFormat="1" ht="18.75" x14ac:dyDescent="0.3">
      <c r="A15" s="6"/>
      <c r="B15" s="48" t="s">
        <v>34</v>
      </c>
      <c r="C15" s="49"/>
      <c r="D15" s="21"/>
      <c r="E15" s="21"/>
      <c r="F15" s="21"/>
      <c r="G15" s="12"/>
      <c r="H15" s="13"/>
      <c r="I15" s="12"/>
      <c r="J15" s="12"/>
      <c r="K15" s="14"/>
      <c r="L15" s="14"/>
      <c r="M15" s="141"/>
      <c r="N15" s="141"/>
      <c r="O15" s="15"/>
    </row>
    <row r="16" spans="1:15" ht="15.75" x14ac:dyDescent="0.25">
      <c r="A16" s="16"/>
      <c r="B16" s="7"/>
      <c r="C16" s="7"/>
      <c r="D16" s="7"/>
      <c r="E16" s="7"/>
      <c r="F16" s="7"/>
      <c r="G16" s="41"/>
      <c r="H16" s="81"/>
      <c r="I16" s="41"/>
      <c r="J16" s="145" t="s">
        <v>100</v>
      </c>
      <c r="K16" s="49"/>
      <c r="L16" s="49"/>
      <c r="M16" s="8"/>
      <c r="N16" s="8"/>
      <c r="O16" s="10"/>
    </row>
    <row r="17" spans="1:16" s="1" customFormat="1" x14ac:dyDescent="0.25">
      <c r="A17" s="67"/>
      <c r="B17" s="68"/>
      <c r="C17" s="69"/>
      <c r="D17" s="69"/>
      <c r="E17" s="69"/>
      <c r="F17" s="69"/>
      <c r="G17" s="70"/>
      <c r="H17" s="70"/>
      <c r="I17" s="70"/>
      <c r="J17" s="69"/>
      <c r="K17" s="69"/>
      <c r="L17" s="69"/>
      <c r="M17" s="69"/>
      <c r="N17" s="69"/>
      <c r="O17" s="71"/>
    </row>
    <row r="18" spans="1:16" ht="47.25" customHeight="1" x14ac:dyDescent="0.25">
      <c r="A18" s="56"/>
      <c r="B18" s="57"/>
      <c r="C18" s="57"/>
      <c r="D18" s="58"/>
      <c r="E18" s="58"/>
      <c r="F18" s="58"/>
      <c r="G18" s="72"/>
      <c r="H18" s="98"/>
      <c r="I18" s="72" t="s">
        <v>20</v>
      </c>
      <c r="J18" s="72" t="s">
        <v>21</v>
      </c>
      <c r="K18" s="72" t="s">
        <v>22</v>
      </c>
      <c r="L18" s="72" t="s">
        <v>129</v>
      </c>
      <c r="M18" s="98"/>
      <c r="N18" s="98"/>
      <c r="O18" s="59"/>
      <c r="P18" s="17"/>
    </row>
    <row r="19" spans="1:16" ht="18.75" x14ac:dyDescent="0.3">
      <c r="A19" s="32"/>
      <c r="B19" s="18" t="s">
        <v>0</v>
      </c>
      <c r="C19" s="7"/>
      <c r="D19" s="7"/>
      <c r="E19" s="7"/>
      <c r="F19" s="84" t="s">
        <v>90</v>
      </c>
      <c r="G19" s="7"/>
      <c r="H19" s="8"/>
      <c r="I19" s="7"/>
      <c r="J19" s="7"/>
      <c r="K19" s="7"/>
      <c r="L19" s="7"/>
      <c r="M19" s="8"/>
      <c r="N19" s="8"/>
      <c r="O19" s="10"/>
    </row>
    <row r="20" spans="1:16" ht="18.75" x14ac:dyDescent="0.3">
      <c r="A20" s="32"/>
      <c r="B20" s="18"/>
      <c r="C20" s="7"/>
      <c r="D20" s="7"/>
      <c r="E20" s="7"/>
      <c r="F20" s="84"/>
      <c r="G20" s="7"/>
      <c r="H20" s="92" t="s">
        <v>91</v>
      </c>
      <c r="I20" s="93"/>
      <c r="J20" s="93"/>
      <c r="K20" s="93"/>
      <c r="L20" s="93"/>
      <c r="M20" s="142"/>
      <c r="N20" s="142"/>
      <c r="O20" s="10"/>
    </row>
    <row r="21" spans="1:16" ht="18.75" x14ac:dyDescent="0.3">
      <c r="A21" s="32"/>
      <c r="B21" s="18"/>
      <c r="C21" s="7"/>
      <c r="D21" s="7"/>
      <c r="E21" s="7"/>
      <c r="F21" s="84"/>
      <c r="G21" s="7"/>
      <c r="H21" s="92" t="s">
        <v>141</v>
      </c>
      <c r="I21" s="142">
        <f>I20</f>
        <v>0</v>
      </c>
      <c r="J21" s="142">
        <f t="shared" ref="J21:L21" si="0">J20</f>
        <v>0</v>
      </c>
      <c r="K21" s="142">
        <f t="shared" si="0"/>
        <v>0</v>
      </c>
      <c r="L21" s="142">
        <f t="shared" si="0"/>
        <v>0</v>
      </c>
      <c r="M21" s="142"/>
      <c r="N21" s="142"/>
      <c r="O21" s="10"/>
    </row>
    <row r="22" spans="1:16" x14ac:dyDescent="0.25">
      <c r="A22" s="16"/>
      <c r="B22" s="7" t="s">
        <v>23</v>
      </c>
      <c r="C22" s="7"/>
      <c r="D22" s="33"/>
      <c r="E22" s="33"/>
      <c r="F22" s="124"/>
      <c r="G22" s="7"/>
      <c r="H22" s="41"/>
      <c r="I22" s="123">
        <f>$F$22*I21</f>
        <v>0</v>
      </c>
      <c r="J22" s="123">
        <f t="shared" ref="J22:L22" si="1">$F$22*J21</f>
        <v>0</v>
      </c>
      <c r="K22" s="123">
        <f t="shared" si="1"/>
        <v>0</v>
      </c>
      <c r="L22" s="123">
        <f t="shared" si="1"/>
        <v>0</v>
      </c>
      <c r="M22" s="143"/>
      <c r="N22" s="143"/>
      <c r="O22" s="10"/>
    </row>
    <row r="23" spans="1:16" s="1" customFormat="1" x14ac:dyDescent="0.25">
      <c r="A23" s="51"/>
      <c r="B23" s="8"/>
      <c r="C23" s="8"/>
      <c r="D23" s="42"/>
      <c r="E23" s="42"/>
      <c r="F23" s="42"/>
      <c r="G23" s="8"/>
      <c r="H23" s="81"/>
      <c r="I23" s="42"/>
      <c r="J23" s="42"/>
      <c r="K23" s="42"/>
      <c r="L23" s="42"/>
      <c r="M23" s="42"/>
      <c r="N23" s="42"/>
      <c r="O23" s="52"/>
    </row>
    <row r="24" spans="1:16" s="1" customFormat="1" x14ac:dyDescent="0.25">
      <c r="A24" s="51"/>
      <c r="B24" s="8"/>
      <c r="C24" s="8"/>
      <c r="D24" s="42"/>
      <c r="E24" s="42"/>
      <c r="F24" s="42"/>
      <c r="G24" s="8"/>
      <c r="H24" s="92" t="s">
        <v>91</v>
      </c>
      <c r="I24" s="93"/>
      <c r="J24" s="93"/>
      <c r="K24" s="93"/>
      <c r="L24" s="93"/>
      <c r="M24" s="142"/>
      <c r="N24" s="142"/>
      <c r="O24" s="52"/>
    </row>
    <row r="25" spans="1:16" ht="18.75" x14ac:dyDescent="0.3">
      <c r="A25" s="32"/>
      <c r="B25" s="18"/>
      <c r="C25" s="7"/>
      <c r="D25" s="7"/>
      <c r="E25" s="7"/>
      <c r="F25" s="84"/>
      <c r="G25" s="7"/>
      <c r="H25" s="92" t="s">
        <v>141</v>
      </c>
      <c r="I25" s="142">
        <f>I24*$D$28</f>
        <v>0</v>
      </c>
      <c r="J25" s="142">
        <f t="shared" ref="J25:L25" si="2">J24*$D$28</f>
        <v>0</v>
      </c>
      <c r="K25" s="142">
        <f t="shared" si="2"/>
        <v>0</v>
      </c>
      <c r="L25" s="142">
        <f t="shared" si="2"/>
        <v>0</v>
      </c>
      <c r="M25" s="142"/>
      <c r="N25" s="142"/>
      <c r="O25" s="10"/>
    </row>
    <row r="26" spans="1:16" x14ac:dyDescent="0.25">
      <c r="A26" s="16"/>
      <c r="B26" s="7" t="s">
        <v>24</v>
      </c>
      <c r="C26" s="7"/>
      <c r="D26" s="33"/>
      <c r="E26" s="33"/>
      <c r="F26" s="124"/>
      <c r="G26" s="7"/>
      <c r="H26" s="41"/>
      <c r="I26" s="123">
        <f>$F$26*I25</f>
        <v>0</v>
      </c>
      <c r="J26" s="123">
        <f t="shared" ref="J26:L26" si="3">$F$26*J25</f>
        <v>0</v>
      </c>
      <c r="K26" s="123">
        <f t="shared" si="3"/>
        <v>0</v>
      </c>
      <c r="L26" s="123">
        <f t="shared" si="3"/>
        <v>0</v>
      </c>
      <c r="M26" s="143"/>
      <c r="N26" s="143"/>
      <c r="O26" s="10"/>
    </row>
    <row r="27" spans="1:16" x14ac:dyDescent="0.25">
      <c r="A27" s="16"/>
      <c r="B27" s="7"/>
      <c r="C27" s="7"/>
      <c r="D27" s="33"/>
      <c r="E27" s="33"/>
      <c r="F27" s="42"/>
      <c r="G27" s="7"/>
      <c r="H27" s="41"/>
      <c r="I27" s="33"/>
      <c r="J27" s="33"/>
      <c r="K27" s="33"/>
      <c r="L27" s="33"/>
      <c r="M27" s="42"/>
      <c r="N27" s="42"/>
      <c r="O27" s="10"/>
    </row>
    <row r="28" spans="1:16" x14ac:dyDescent="0.25">
      <c r="A28" s="16"/>
      <c r="B28" s="7"/>
      <c r="C28" s="41" t="s">
        <v>57</v>
      </c>
      <c r="D28" s="93"/>
      <c r="E28" s="33"/>
      <c r="F28" s="42"/>
      <c r="G28" s="7"/>
      <c r="H28" s="92" t="s">
        <v>91</v>
      </c>
      <c r="I28" s="93"/>
      <c r="J28" s="93"/>
      <c r="K28" s="93"/>
      <c r="L28" s="93"/>
      <c r="M28" s="142"/>
      <c r="N28" s="142"/>
      <c r="O28" s="10"/>
    </row>
    <row r="29" spans="1:16" ht="18.75" x14ac:dyDescent="0.3">
      <c r="A29" s="32"/>
      <c r="B29" s="18"/>
      <c r="C29" s="7"/>
      <c r="D29" s="7"/>
      <c r="E29" s="7"/>
      <c r="F29" s="84"/>
      <c r="G29" s="7"/>
      <c r="H29" s="92" t="s">
        <v>141</v>
      </c>
      <c r="I29" s="142">
        <f>I28</f>
        <v>0</v>
      </c>
      <c r="J29" s="142">
        <f t="shared" ref="J29:L29" si="4">J28</f>
        <v>0</v>
      </c>
      <c r="K29" s="142">
        <f t="shared" si="4"/>
        <v>0</v>
      </c>
      <c r="L29" s="142">
        <f t="shared" si="4"/>
        <v>0</v>
      </c>
      <c r="M29" s="142"/>
      <c r="N29" s="142"/>
      <c r="O29" s="10"/>
    </row>
    <row r="30" spans="1:16" x14ac:dyDescent="0.25">
      <c r="A30" s="16"/>
      <c r="B30" s="7" t="s">
        <v>25</v>
      </c>
      <c r="C30" s="7"/>
      <c r="D30" s="33"/>
      <c r="E30" s="33"/>
      <c r="F30" s="124"/>
      <c r="G30" s="33"/>
      <c r="H30" s="42"/>
      <c r="I30" s="123">
        <f>$F$30*I29</f>
        <v>0</v>
      </c>
      <c r="J30" s="123">
        <f t="shared" ref="J30:L30" si="5">$F$30*J29</f>
        <v>0</v>
      </c>
      <c r="K30" s="123">
        <f t="shared" si="5"/>
        <v>0</v>
      </c>
      <c r="L30" s="123">
        <f t="shared" si="5"/>
        <v>0</v>
      </c>
      <c r="M30" s="143"/>
      <c r="N30" s="143"/>
      <c r="O30" s="10"/>
    </row>
    <row r="31" spans="1:16" x14ac:dyDescent="0.25">
      <c r="A31" s="16"/>
      <c r="B31" s="7"/>
      <c r="C31" s="7"/>
      <c r="D31" s="33"/>
      <c r="E31" s="33"/>
      <c r="F31" s="33"/>
      <c r="G31" s="33"/>
      <c r="H31" s="42"/>
      <c r="I31" s="33"/>
      <c r="J31" s="33"/>
      <c r="K31" s="33"/>
      <c r="L31" s="33"/>
      <c r="M31" s="42"/>
      <c r="N31" s="42"/>
      <c r="O31" s="10"/>
    </row>
    <row r="32" spans="1:16" x14ac:dyDescent="0.25">
      <c r="A32" s="16"/>
      <c r="B32" s="7"/>
      <c r="C32" s="7"/>
      <c r="D32" s="33"/>
      <c r="E32" s="33"/>
      <c r="F32" s="33"/>
      <c r="G32" s="33"/>
      <c r="H32" s="92" t="s">
        <v>91</v>
      </c>
      <c r="I32" s="93"/>
      <c r="J32" s="93"/>
      <c r="K32" s="93"/>
      <c r="L32" s="93"/>
      <c r="M32" s="42"/>
      <c r="N32" s="42"/>
      <c r="O32" s="10"/>
    </row>
    <row r="33" spans="1:15" x14ac:dyDescent="0.25">
      <c r="A33" s="16"/>
      <c r="B33" s="7" t="s">
        <v>102</v>
      </c>
      <c r="C33" s="7"/>
      <c r="D33" s="33"/>
      <c r="E33" s="33"/>
      <c r="F33" s="124"/>
      <c r="G33" s="33"/>
      <c r="H33" s="42"/>
      <c r="I33" s="123">
        <f>$F$33*I32</f>
        <v>0</v>
      </c>
      <c r="J33" s="123">
        <f t="shared" ref="J33:K33" si="6">$F$33*J32</f>
        <v>0</v>
      </c>
      <c r="K33" s="123">
        <f t="shared" si="6"/>
        <v>0</v>
      </c>
      <c r="L33" s="123">
        <f t="shared" ref="L33" si="7">$F$33*L32</f>
        <v>0</v>
      </c>
      <c r="M33" s="42"/>
      <c r="N33" s="42"/>
      <c r="O33" s="10"/>
    </row>
    <row r="34" spans="1:15" x14ac:dyDescent="0.25">
      <c r="A34" s="16"/>
      <c r="B34" s="7"/>
      <c r="C34" s="7"/>
      <c r="D34" s="33"/>
      <c r="E34" s="33"/>
      <c r="F34" s="33"/>
      <c r="G34" s="33"/>
      <c r="H34" s="42"/>
      <c r="I34" s="33"/>
      <c r="J34" s="33"/>
      <c r="K34" s="33"/>
      <c r="L34" s="33"/>
      <c r="M34" s="42"/>
      <c r="N34" s="42"/>
      <c r="O34" s="10"/>
    </row>
    <row r="35" spans="1:15" x14ac:dyDescent="0.25">
      <c r="A35" s="16"/>
      <c r="B35" s="7"/>
      <c r="C35" s="7"/>
      <c r="D35" s="33"/>
      <c r="E35" s="33"/>
      <c r="F35" s="33"/>
      <c r="G35" s="33"/>
      <c r="H35" s="42"/>
      <c r="I35" s="33"/>
      <c r="J35" s="33"/>
      <c r="K35" s="33"/>
      <c r="L35" s="33"/>
      <c r="M35" s="42"/>
      <c r="N35" s="42"/>
      <c r="O35" s="10"/>
    </row>
    <row r="36" spans="1:15" s="74" customFormat="1" ht="15.75" x14ac:dyDescent="0.25">
      <c r="A36" s="75"/>
      <c r="B36" s="193" t="s">
        <v>1</v>
      </c>
      <c r="C36" s="193"/>
      <c r="D36" s="37"/>
      <c r="E36" s="37"/>
      <c r="F36" s="37"/>
      <c r="G36" s="29"/>
      <c r="H36" s="28"/>
      <c r="I36" s="125">
        <f>I22+I26+I30+I33</f>
        <v>0</v>
      </c>
      <c r="J36" s="125">
        <f t="shared" ref="J36:K36" si="8">J22+J26+J30+J33</f>
        <v>0</v>
      </c>
      <c r="K36" s="125">
        <f t="shared" si="8"/>
        <v>0</v>
      </c>
      <c r="L36" s="125">
        <f t="shared" ref="L36" si="9">L22+L26+L30+L33</f>
        <v>0</v>
      </c>
      <c r="M36" s="144"/>
      <c r="N36" s="144"/>
      <c r="O36" s="27"/>
    </row>
    <row r="37" spans="1:15" x14ac:dyDescent="0.25">
      <c r="A37" s="16"/>
      <c r="B37" s="7"/>
      <c r="C37" s="7"/>
      <c r="D37" s="33"/>
      <c r="E37" s="33"/>
      <c r="F37" s="33"/>
      <c r="G37" s="33"/>
      <c r="H37" s="42"/>
      <c r="I37" s="33"/>
      <c r="J37" s="33"/>
      <c r="K37" s="33"/>
      <c r="L37" s="33"/>
      <c r="M37" s="42"/>
      <c r="N37" s="42"/>
      <c r="O37" s="10"/>
    </row>
    <row r="38" spans="1:15" x14ac:dyDescent="0.25">
      <c r="A38" s="16"/>
      <c r="B38" s="7" t="s">
        <v>27</v>
      </c>
      <c r="C38" s="7"/>
      <c r="D38" s="33"/>
      <c r="E38" s="33"/>
      <c r="F38" s="94" t="s">
        <v>8</v>
      </c>
      <c r="G38" s="94" t="s">
        <v>10</v>
      </c>
      <c r="H38" s="99"/>
      <c r="I38" s="33"/>
      <c r="J38" s="33"/>
      <c r="K38" s="33"/>
      <c r="L38" s="33"/>
      <c r="M38" s="42"/>
      <c r="N38" s="42"/>
      <c r="O38" s="10"/>
    </row>
    <row r="39" spans="1:15" x14ac:dyDescent="0.25">
      <c r="A39" s="16"/>
      <c r="B39" s="7"/>
      <c r="C39" s="7"/>
      <c r="D39" s="133" t="s">
        <v>114</v>
      </c>
      <c r="E39" s="33"/>
      <c r="F39" s="33"/>
      <c r="G39" s="143">
        <f>(F22*0.8)+(F26*0.8)</f>
        <v>0</v>
      </c>
      <c r="H39" s="42"/>
      <c r="I39" s="123"/>
      <c r="J39" s="123"/>
      <c r="K39" s="123"/>
      <c r="L39" s="123"/>
      <c r="M39" s="143"/>
      <c r="N39" s="143"/>
      <c r="O39" s="10"/>
    </row>
    <row r="40" spans="1:15" x14ac:dyDescent="0.25">
      <c r="A40" s="16"/>
      <c r="B40" s="7"/>
      <c r="C40" s="7"/>
      <c r="D40" s="133" t="s">
        <v>105</v>
      </c>
      <c r="E40" s="33"/>
      <c r="F40" s="151"/>
      <c r="G40" s="143">
        <f>G39*F40</f>
        <v>0</v>
      </c>
      <c r="H40" s="42"/>
      <c r="I40" s="123">
        <f>(I20*$G$40)+(I24*$G$40)</f>
        <v>0</v>
      </c>
      <c r="J40" s="123">
        <f t="shared" ref="J40:K40" si="10">(J20*$G$40)+(J24*$G$40)</f>
        <v>0</v>
      </c>
      <c r="K40" s="123">
        <f t="shared" si="10"/>
        <v>0</v>
      </c>
      <c r="L40" s="123">
        <f t="shared" ref="L40" si="11">(L20*$G$40)+(L24*$G$40)</f>
        <v>0</v>
      </c>
      <c r="M40" s="123"/>
      <c r="N40" s="123"/>
      <c r="O40" s="10"/>
    </row>
    <row r="41" spans="1:15" x14ac:dyDescent="0.25">
      <c r="A41" s="16"/>
      <c r="B41" s="7"/>
      <c r="C41" s="7"/>
      <c r="D41" s="133"/>
      <c r="E41" s="33"/>
      <c r="F41" s="154"/>
      <c r="G41" s="143"/>
      <c r="H41" s="42"/>
      <c r="I41" s="123"/>
      <c r="J41" s="123"/>
      <c r="K41" s="123"/>
      <c r="L41" s="123"/>
      <c r="M41" s="123"/>
      <c r="N41" s="123"/>
      <c r="O41" s="10"/>
    </row>
    <row r="42" spans="1:15" x14ac:dyDescent="0.25">
      <c r="A42" s="16"/>
      <c r="B42" s="7" t="s">
        <v>28</v>
      </c>
      <c r="C42" s="7"/>
      <c r="D42" s="33"/>
      <c r="E42" s="33"/>
      <c r="F42" s="33"/>
      <c r="G42" s="147">
        <v>750</v>
      </c>
      <c r="H42" s="42"/>
      <c r="I42" s="123">
        <f>I20*$G$42</f>
        <v>0</v>
      </c>
      <c r="J42" s="123">
        <f t="shared" ref="J42:K42" si="12">J20*$G$42</f>
        <v>0</v>
      </c>
      <c r="K42" s="123">
        <f t="shared" si="12"/>
        <v>0</v>
      </c>
      <c r="L42" s="123">
        <f t="shared" ref="L42" si="13">L20*$G$42</f>
        <v>0</v>
      </c>
      <c r="M42" s="123"/>
      <c r="N42" s="123"/>
      <c r="O42" s="10"/>
    </row>
    <row r="43" spans="1:15" x14ac:dyDescent="0.25">
      <c r="A43" s="16"/>
      <c r="B43" s="7" t="s">
        <v>127</v>
      </c>
      <c r="C43" s="7"/>
      <c r="D43" s="33"/>
      <c r="E43" s="33"/>
      <c r="F43" s="33"/>
      <c r="G43" s="147"/>
      <c r="H43" s="42"/>
      <c r="I43" s="123">
        <v>0</v>
      </c>
      <c r="J43" s="123">
        <v>0</v>
      </c>
      <c r="K43" s="123">
        <v>0</v>
      </c>
      <c r="L43" s="123">
        <v>0</v>
      </c>
      <c r="M43" s="123"/>
      <c r="N43" s="123"/>
      <c r="O43" s="10"/>
    </row>
    <row r="44" spans="1:15" x14ac:dyDescent="0.25">
      <c r="A44" s="16"/>
      <c r="B44" s="7"/>
      <c r="C44" s="7"/>
      <c r="D44" s="33"/>
      <c r="E44" s="33"/>
      <c r="F44" s="33"/>
      <c r="G44" s="33"/>
      <c r="H44" s="42"/>
      <c r="I44" s="33"/>
      <c r="J44" s="33"/>
      <c r="K44" s="33"/>
      <c r="L44" s="33"/>
      <c r="M44" s="33"/>
      <c r="N44" s="33"/>
      <c r="O44" s="10"/>
    </row>
    <row r="45" spans="1:15" s="74" customFormat="1" ht="15.75" x14ac:dyDescent="0.25">
      <c r="A45" s="75"/>
      <c r="B45" s="193" t="s">
        <v>29</v>
      </c>
      <c r="C45" s="193"/>
      <c r="D45" s="37"/>
      <c r="E45" s="37"/>
      <c r="F45" s="37"/>
      <c r="G45" s="29"/>
      <c r="H45" s="28"/>
      <c r="I45" s="125">
        <f>SUM(I39:I44)</f>
        <v>0</v>
      </c>
      <c r="J45" s="125">
        <f>SUM(J39:J44)</f>
        <v>0</v>
      </c>
      <c r="K45" s="125">
        <f>SUM(K39:K44)</f>
        <v>0</v>
      </c>
      <c r="L45" s="125">
        <f>SUM(L39:L44)</f>
        <v>0</v>
      </c>
      <c r="M45" s="134"/>
      <c r="N45" s="134"/>
      <c r="O45" s="27"/>
    </row>
    <row r="46" spans="1:15" x14ac:dyDescent="0.25">
      <c r="A46" s="16"/>
      <c r="B46" s="7"/>
      <c r="C46" s="7"/>
      <c r="D46" s="33"/>
      <c r="E46" s="33"/>
      <c r="F46" s="33"/>
      <c r="G46" s="33"/>
      <c r="H46" s="42"/>
      <c r="I46" s="33"/>
      <c r="J46" s="33"/>
      <c r="K46" s="33"/>
      <c r="L46" s="33"/>
      <c r="M46" s="33"/>
      <c r="N46" s="33"/>
      <c r="O46" s="10"/>
    </row>
    <row r="47" spans="1:15" s="34" customFormat="1" ht="18.75" x14ac:dyDescent="0.3">
      <c r="A47" s="76"/>
      <c r="B47" s="194" t="s">
        <v>2</v>
      </c>
      <c r="C47" s="194"/>
      <c r="D47" s="36"/>
      <c r="E47" s="36"/>
      <c r="F47" s="36"/>
      <c r="G47" s="77"/>
      <c r="H47" s="100"/>
      <c r="I47" s="126">
        <f>I36-I45</f>
        <v>0</v>
      </c>
      <c r="J47" s="126">
        <f t="shared" ref="J47:K47" si="14">J36-J45</f>
        <v>0</v>
      </c>
      <c r="K47" s="126">
        <f t="shared" si="14"/>
        <v>0</v>
      </c>
      <c r="L47" s="126">
        <f t="shared" ref="L47" si="15">L36-L45</f>
        <v>0</v>
      </c>
      <c r="M47" s="135"/>
      <c r="N47" s="135"/>
      <c r="O47" s="38"/>
    </row>
    <row r="48" spans="1:15" x14ac:dyDescent="0.25">
      <c r="A48" s="16"/>
      <c r="B48" s="7"/>
      <c r="C48" s="7"/>
      <c r="D48" s="33"/>
      <c r="E48" s="33"/>
      <c r="F48" s="33"/>
      <c r="G48" s="33"/>
      <c r="H48" s="42"/>
      <c r="I48" s="33"/>
      <c r="J48" s="33"/>
      <c r="K48" s="33"/>
      <c r="L48" s="33"/>
      <c r="M48" s="33"/>
      <c r="N48" s="33"/>
      <c r="O48" s="10"/>
    </row>
    <row r="49" spans="1:16" x14ac:dyDescent="0.25">
      <c r="A49" s="16"/>
      <c r="B49" s="7"/>
      <c r="C49" s="7"/>
      <c r="D49" s="33"/>
      <c r="E49" s="33"/>
      <c r="F49" s="33"/>
      <c r="G49" s="33"/>
      <c r="H49" s="42"/>
      <c r="I49" s="33"/>
      <c r="J49" s="33"/>
      <c r="K49" s="33"/>
      <c r="L49" s="33"/>
      <c r="M49" s="33"/>
      <c r="N49" s="33"/>
      <c r="O49" s="10"/>
    </row>
    <row r="50" spans="1:16" ht="49.5" customHeight="1" x14ac:dyDescent="0.25">
      <c r="A50" s="56"/>
      <c r="B50" s="57"/>
      <c r="C50" s="57"/>
      <c r="D50" s="58"/>
      <c r="E50" s="58"/>
      <c r="F50" s="58"/>
      <c r="G50" s="72" t="s">
        <v>103</v>
      </c>
      <c r="H50" s="98"/>
      <c r="I50" s="72" t="s">
        <v>20</v>
      </c>
      <c r="J50" s="72" t="s">
        <v>21</v>
      </c>
      <c r="K50" s="72" t="s">
        <v>22</v>
      </c>
      <c r="L50" s="72" t="s">
        <v>129</v>
      </c>
      <c r="M50" s="72"/>
      <c r="N50" s="138" t="s">
        <v>99</v>
      </c>
      <c r="O50" s="59"/>
      <c r="P50" s="17"/>
    </row>
    <row r="51" spans="1:16" ht="18.75" x14ac:dyDescent="0.3">
      <c r="A51" s="16"/>
      <c r="B51" s="18" t="s">
        <v>3</v>
      </c>
      <c r="C51" s="7" t="s">
        <v>95</v>
      </c>
      <c r="D51" s="33"/>
      <c r="E51" s="33"/>
      <c r="F51" s="33"/>
      <c r="G51" s="33"/>
      <c r="H51" s="42"/>
      <c r="I51" s="33"/>
      <c r="J51" s="33"/>
      <c r="K51" s="33"/>
      <c r="L51" s="33"/>
      <c r="M51" s="33"/>
      <c r="N51" s="33"/>
      <c r="O51" s="10"/>
    </row>
    <row r="52" spans="1:16" ht="15.75" x14ac:dyDescent="0.25">
      <c r="A52" s="16"/>
      <c r="B52" s="7" t="s">
        <v>11</v>
      </c>
      <c r="C52" s="7"/>
      <c r="D52" s="33"/>
      <c r="E52" s="33"/>
      <c r="F52" s="33"/>
      <c r="G52" s="33"/>
      <c r="H52" s="42"/>
      <c r="I52" s="123">
        <f>I132</f>
        <v>0</v>
      </c>
      <c r="J52" s="123">
        <f t="shared" ref="J52:K52" si="16">J132</f>
        <v>0</v>
      </c>
      <c r="K52" s="123">
        <f t="shared" si="16"/>
        <v>0</v>
      </c>
      <c r="L52" s="123">
        <f t="shared" ref="L52" si="17">L132</f>
        <v>0</v>
      </c>
      <c r="M52" s="123"/>
      <c r="N52" s="134"/>
      <c r="O52" s="10"/>
    </row>
    <row r="53" spans="1:16" ht="15.75" x14ac:dyDescent="0.25">
      <c r="A53" s="16"/>
      <c r="B53" s="7" t="s">
        <v>46</v>
      </c>
      <c r="C53" s="7"/>
      <c r="D53" s="33"/>
      <c r="E53" s="33"/>
      <c r="F53" s="33"/>
      <c r="G53" s="33"/>
      <c r="H53" s="42"/>
      <c r="I53" s="123">
        <f>I145</f>
        <v>0</v>
      </c>
      <c r="J53" s="123">
        <f t="shared" ref="J53:K53" si="18">J145</f>
        <v>0</v>
      </c>
      <c r="K53" s="123">
        <f t="shared" si="18"/>
        <v>0</v>
      </c>
      <c r="L53" s="123">
        <f t="shared" ref="L53" si="19">L145</f>
        <v>0</v>
      </c>
      <c r="M53" s="123"/>
      <c r="N53" s="134"/>
      <c r="O53" s="10"/>
    </row>
    <row r="54" spans="1:16" ht="15.75" x14ac:dyDescent="0.25">
      <c r="A54" s="16"/>
      <c r="B54" s="7"/>
      <c r="C54" s="7"/>
      <c r="D54" s="33"/>
      <c r="E54" s="33"/>
      <c r="F54" s="33"/>
      <c r="G54" s="33"/>
      <c r="H54" s="42"/>
      <c r="I54" s="33"/>
      <c r="J54" s="33"/>
      <c r="K54" s="33"/>
      <c r="L54" s="33"/>
      <c r="M54" s="33"/>
      <c r="N54" s="134"/>
      <c r="O54" s="10"/>
    </row>
    <row r="55" spans="1:16" s="74" customFormat="1" ht="15.75" x14ac:dyDescent="0.25">
      <c r="A55" s="75"/>
      <c r="B55" s="193" t="s">
        <v>4</v>
      </c>
      <c r="C55" s="193"/>
      <c r="D55" s="37"/>
      <c r="E55" s="37"/>
      <c r="F55" s="37"/>
      <c r="G55" s="29"/>
      <c r="H55" s="28"/>
      <c r="I55" s="125">
        <f>SUM(I52:I54)</f>
        <v>0</v>
      </c>
      <c r="J55" s="125">
        <f>SUM(J52:J54)</f>
        <v>0</v>
      </c>
      <c r="K55" s="125">
        <f>SUM(K52:K54)</f>
        <v>0</v>
      </c>
      <c r="L55" s="125">
        <f>SUM(L52:L54)</f>
        <v>0</v>
      </c>
      <c r="M55" s="134"/>
      <c r="N55" s="134"/>
      <c r="O55" s="27"/>
    </row>
    <row r="56" spans="1:16" x14ac:dyDescent="0.25">
      <c r="A56" s="16"/>
      <c r="B56" s="7"/>
      <c r="C56" s="7"/>
      <c r="D56" s="33"/>
      <c r="E56" s="33"/>
      <c r="F56" s="33"/>
      <c r="G56" s="33"/>
      <c r="H56" s="42"/>
      <c r="I56" s="33"/>
      <c r="J56" s="33"/>
      <c r="K56" s="33"/>
      <c r="L56" s="33"/>
      <c r="M56" s="33"/>
      <c r="N56" s="33"/>
      <c r="O56" s="10"/>
    </row>
    <row r="57" spans="1:16" x14ac:dyDescent="0.25">
      <c r="A57" s="16"/>
      <c r="B57" s="7"/>
      <c r="C57" s="7"/>
      <c r="D57" s="33"/>
      <c r="E57" s="33"/>
      <c r="F57" s="33"/>
      <c r="G57" s="33"/>
      <c r="H57" s="42"/>
      <c r="I57" s="33"/>
      <c r="J57" s="33"/>
      <c r="K57" s="33"/>
      <c r="L57" s="33"/>
      <c r="M57" s="33"/>
      <c r="N57" s="33"/>
      <c r="O57" s="10"/>
    </row>
    <row r="58" spans="1:16" ht="18.75" x14ac:dyDescent="0.3">
      <c r="A58" s="16"/>
      <c r="B58" s="18" t="s">
        <v>9</v>
      </c>
      <c r="C58" s="7"/>
      <c r="D58" s="33"/>
      <c r="E58" s="33"/>
      <c r="F58" s="33"/>
      <c r="G58" s="33"/>
      <c r="H58" s="42"/>
      <c r="I58" s="33"/>
      <c r="J58" s="33"/>
      <c r="K58" s="33"/>
      <c r="L58" s="33"/>
      <c r="M58" s="33"/>
      <c r="N58" s="33"/>
      <c r="O58" s="10"/>
    </row>
    <row r="59" spans="1:16" x14ac:dyDescent="0.25">
      <c r="A59" s="16"/>
      <c r="B59" s="8" t="s">
        <v>12</v>
      </c>
      <c r="C59" s="7"/>
      <c r="D59" s="33"/>
      <c r="E59" s="33"/>
      <c r="F59" s="33"/>
      <c r="G59" s="124"/>
      <c r="H59" s="42"/>
      <c r="I59" s="124"/>
      <c r="J59" s="124"/>
      <c r="K59" s="124"/>
      <c r="L59" s="124"/>
      <c r="M59" s="123"/>
      <c r="N59" s="91"/>
      <c r="O59" s="10"/>
    </row>
    <row r="60" spans="1:16" x14ac:dyDescent="0.25">
      <c r="A60" s="16"/>
      <c r="B60" s="8" t="s">
        <v>13</v>
      </c>
      <c r="C60" s="7"/>
      <c r="D60" s="33"/>
      <c r="E60" s="33"/>
      <c r="F60" s="33"/>
      <c r="G60" s="124"/>
      <c r="H60" s="42"/>
      <c r="I60" s="124"/>
      <c r="J60" s="124"/>
      <c r="K60" s="124"/>
      <c r="L60" s="124"/>
      <c r="M60" s="123"/>
      <c r="N60" s="91"/>
      <c r="O60" s="10"/>
    </row>
    <row r="61" spans="1:16" x14ac:dyDescent="0.25">
      <c r="A61" s="16"/>
      <c r="B61" s="8" t="s">
        <v>26</v>
      </c>
      <c r="C61" s="7"/>
      <c r="D61" s="33"/>
      <c r="E61" s="33"/>
      <c r="F61" s="33"/>
      <c r="G61" s="124"/>
      <c r="H61" s="42"/>
      <c r="I61" s="124"/>
      <c r="J61" s="124"/>
      <c r="K61" s="124"/>
      <c r="L61" s="124"/>
      <c r="M61" s="123"/>
      <c r="N61" s="91"/>
      <c r="O61" s="10"/>
    </row>
    <row r="62" spans="1:16" x14ac:dyDescent="0.25">
      <c r="A62" s="16"/>
      <c r="B62" s="8" t="s">
        <v>14</v>
      </c>
      <c r="C62" s="7"/>
      <c r="D62" s="33"/>
      <c r="E62" s="33"/>
      <c r="F62" s="33"/>
      <c r="G62" s="124"/>
      <c r="H62" s="42"/>
      <c r="I62" s="124"/>
      <c r="J62" s="124"/>
      <c r="K62" s="124"/>
      <c r="L62" s="124"/>
      <c r="M62" s="123"/>
      <c r="N62" s="91"/>
      <c r="O62" s="10"/>
    </row>
    <row r="63" spans="1:16" x14ac:dyDescent="0.25">
      <c r="A63" s="16"/>
      <c r="B63" s="8" t="s">
        <v>15</v>
      </c>
      <c r="C63" s="7"/>
      <c r="D63" s="33"/>
      <c r="E63" s="33"/>
      <c r="F63" s="33"/>
      <c r="G63" s="124"/>
      <c r="H63" s="42"/>
      <c r="I63" s="124"/>
      <c r="J63" s="124"/>
      <c r="K63" s="124"/>
      <c r="L63" s="124"/>
      <c r="M63" s="123"/>
      <c r="N63" s="91"/>
      <c r="O63" s="10"/>
    </row>
    <row r="64" spans="1:16" x14ac:dyDescent="0.25">
      <c r="A64" s="16"/>
      <c r="B64" s="8" t="s">
        <v>16</v>
      </c>
      <c r="C64" s="7"/>
      <c r="D64" s="33"/>
      <c r="E64" s="33"/>
      <c r="F64" s="33"/>
      <c r="G64" s="124"/>
      <c r="H64" s="42"/>
      <c r="I64" s="124"/>
      <c r="J64" s="124"/>
      <c r="K64" s="124"/>
      <c r="L64" s="124"/>
      <c r="M64" s="123"/>
      <c r="N64" s="91"/>
      <c r="O64" s="10"/>
    </row>
    <row r="65" spans="1:15" x14ac:dyDescent="0.25">
      <c r="A65" s="16"/>
      <c r="B65" s="8" t="s">
        <v>17</v>
      </c>
      <c r="C65" s="7"/>
      <c r="D65" s="33"/>
      <c r="E65" s="33"/>
      <c r="F65" s="33"/>
      <c r="G65" s="124"/>
      <c r="H65" s="42"/>
      <c r="I65" s="124"/>
      <c r="J65" s="124"/>
      <c r="K65" s="124"/>
      <c r="L65" s="124"/>
      <c r="M65" s="123"/>
      <c r="N65" s="91"/>
      <c r="O65" s="10"/>
    </row>
    <row r="66" spans="1:15" x14ac:dyDescent="0.25">
      <c r="A66" s="16"/>
      <c r="B66" s="8" t="s">
        <v>18</v>
      </c>
      <c r="C66" s="7"/>
      <c r="D66" s="33"/>
      <c r="E66" s="33"/>
      <c r="F66" s="33"/>
      <c r="G66" s="124"/>
      <c r="H66" s="42"/>
      <c r="I66" s="124"/>
      <c r="J66" s="124"/>
      <c r="K66" s="124"/>
      <c r="L66" s="124"/>
      <c r="M66" s="123"/>
      <c r="N66" s="91"/>
      <c r="O66" s="10"/>
    </row>
    <row r="67" spans="1:15" x14ac:dyDescent="0.25">
      <c r="A67" s="16"/>
      <c r="B67" s="8" t="s">
        <v>19</v>
      </c>
      <c r="C67" s="7"/>
      <c r="D67" s="33"/>
      <c r="E67" s="33"/>
      <c r="F67" s="33"/>
      <c r="G67" s="124"/>
      <c r="H67" s="42"/>
      <c r="I67" s="124"/>
      <c r="J67" s="124"/>
      <c r="K67" s="124"/>
      <c r="L67" s="124"/>
      <c r="M67" s="123"/>
      <c r="N67" s="91"/>
      <c r="O67" s="10"/>
    </row>
    <row r="68" spans="1:15" x14ac:dyDescent="0.25">
      <c r="A68" s="16"/>
      <c r="B68" s="7"/>
      <c r="C68" s="7"/>
      <c r="D68" s="33"/>
      <c r="E68" s="33"/>
      <c r="F68" s="33"/>
      <c r="G68" s="33"/>
      <c r="H68" s="42"/>
      <c r="I68" s="33"/>
      <c r="J68" s="33"/>
      <c r="K68" s="33"/>
      <c r="L68" s="33"/>
      <c r="M68" s="33"/>
      <c r="N68" s="33"/>
      <c r="O68" s="10"/>
    </row>
    <row r="69" spans="1:15" s="74" customFormat="1" ht="15.75" x14ac:dyDescent="0.25">
      <c r="A69" s="75"/>
      <c r="B69" s="193" t="s">
        <v>5</v>
      </c>
      <c r="C69" s="193"/>
      <c r="D69" s="37"/>
      <c r="E69" s="37"/>
      <c r="F69" s="37"/>
      <c r="G69" s="125">
        <f>SUM(G59:G68)</f>
        <v>0</v>
      </c>
      <c r="H69" s="28"/>
      <c r="I69" s="125">
        <f>SUM(I59:I68)</f>
        <v>0</v>
      </c>
      <c r="J69" s="125">
        <f t="shared" ref="J69:K69" si="20">SUM(J59:J68)</f>
        <v>0</v>
      </c>
      <c r="K69" s="125">
        <f t="shared" si="20"/>
        <v>0</v>
      </c>
      <c r="L69" s="125">
        <f t="shared" ref="L69" si="21">SUM(L59:L68)</f>
        <v>0</v>
      </c>
      <c r="M69" s="134"/>
      <c r="N69" s="134"/>
      <c r="O69" s="27"/>
    </row>
    <row r="70" spans="1:15" x14ac:dyDescent="0.25">
      <c r="A70" s="16"/>
      <c r="B70" s="7"/>
      <c r="C70" s="7"/>
      <c r="D70" s="33"/>
      <c r="E70" s="33"/>
      <c r="F70" s="33"/>
      <c r="G70" s="33"/>
      <c r="H70" s="42"/>
      <c r="I70" s="33"/>
      <c r="J70" s="33"/>
      <c r="K70" s="33"/>
      <c r="L70" s="33"/>
      <c r="M70" s="33"/>
      <c r="N70" s="33"/>
      <c r="O70" s="10"/>
    </row>
    <row r="71" spans="1:15" x14ac:dyDescent="0.25">
      <c r="A71" s="16"/>
      <c r="B71" s="7"/>
      <c r="C71" s="7"/>
      <c r="D71" s="33"/>
      <c r="E71" s="33"/>
      <c r="F71" s="33"/>
      <c r="G71" s="33"/>
      <c r="H71" s="42"/>
      <c r="I71" s="33"/>
      <c r="J71" s="33"/>
      <c r="K71" s="33"/>
      <c r="L71" s="33"/>
      <c r="M71" s="33"/>
      <c r="N71" s="33"/>
      <c r="O71" s="10"/>
    </row>
    <row r="72" spans="1:15" s="34" customFormat="1" ht="19.5" thickBot="1" x14ac:dyDescent="0.35">
      <c r="A72" s="76"/>
      <c r="B72" s="21" t="s">
        <v>6</v>
      </c>
      <c r="C72" s="21"/>
      <c r="D72" s="40"/>
      <c r="E72" s="40"/>
      <c r="F72" s="40"/>
      <c r="G72" s="127">
        <f>G55+G69</f>
        <v>0</v>
      </c>
      <c r="H72" s="100"/>
      <c r="I72" s="127">
        <f>I55+I69</f>
        <v>0</v>
      </c>
      <c r="J72" s="127">
        <f t="shared" ref="J72:K72" si="22">J55+J69</f>
        <v>0</v>
      </c>
      <c r="K72" s="127">
        <f t="shared" si="22"/>
        <v>0</v>
      </c>
      <c r="L72" s="127">
        <f t="shared" ref="L72" si="23">L55+L69</f>
        <v>0</v>
      </c>
      <c r="M72" s="136"/>
      <c r="N72" s="136"/>
      <c r="O72" s="38"/>
    </row>
    <row r="73" spans="1:15" ht="18.75" x14ac:dyDescent="0.3">
      <c r="A73" s="16"/>
      <c r="B73" s="21"/>
      <c r="C73" s="21"/>
      <c r="D73" s="40"/>
      <c r="E73" s="40"/>
      <c r="F73" s="40"/>
      <c r="G73" s="33"/>
      <c r="H73" s="42"/>
      <c r="I73" s="40"/>
      <c r="J73" s="40"/>
      <c r="K73" s="40"/>
      <c r="L73" s="40"/>
      <c r="M73" s="40"/>
      <c r="N73" s="40"/>
      <c r="O73" s="10"/>
    </row>
    <row r="74" spans="1:15" x14ac:dyDescent="0.25">
      <c r="A74" s="16"/>
      <c r="B74" s="7"/>
      <c r="C74" s="7"/>
      <c r="D74" s="7"/>
      <c r="E74" s="7"/>
      <c r="F74" s="7"/>
      <c r="G74" s="33"/>
      <c r="H74" s="42"/>
      <c r="I74" s="7"/>
      <c r="J74" s="7"/>
      <c r="K74" s="7"/>
      <c r="L74" s="7"/>
      <c r="M74" s="7"/>
      <c r="N74" s="7"/>
      <c r="O74" s="10"/>
    </row>
    <row r="75" spans="1:15" ht="19.5" thickBot="1" x14ac:dyDescent="0.35">
      <c r="A75" s="16"/>
      <c r="B75" s="21" t="s">
        <v>94</v>
      </c>
      <c r="C75" s="21"/>
      <c r="D75" s="40"/>
      <c r="E75" s="40"/>
      <c r="F75" s="40"/>
      <c r="G75" s="33"/>
      <c r="H75" s="42"/>
      <c r="I75" s="39">
        <f>I47-I72-G72</f>
        <v>0</v>
      </c>
      <c r="J75" s="39">
        <f>J47-J72</f>
        <v>0</v>
      </c>
      <c r="K75" s="39">
        <f>K47-K72</f>
        <v>0</v>
      </c>
      <c r="L75" s="39">
        <f>L47-L72</f>
        <v>0</v>
      </c>
      <c r="M75" s="40"/>
      <c r="N75" s="40"/>
      <c r="O75" s="10"/>
    </row>
    <row r="76" spans="1:15" ht="15.75" thickTop="1" x14ac:dyDescent="0.25">
      <c r="A76" s="16"/>
      <c r="B76" s="7"/>
      <c r="C76" s="7"/>
      <c r="D76" s="7"/>
      <c r="E76" s="7"/>
      <c r="F76" s="7"/>
      <c r="G76" s="7"/>
      <c r="H76" s="8"/>
      <c r="I76" s="7"/>
      <c r="J76" s="7"/>
      <c r="K76" s="7"/>
      <c r="L76" s="7"/>
      <c r="M76" s="7"/>
      <c r="N76" s="7"/>
      <c r="O76" s="10"/>
    </row>
    <row r="77" spans="1:15" ht="18.75" x14ac:dyDescent="0.3">
      <c r="A77" s="16"/>
      <c r="B77" s="21" t="s">
        <v>7</v>
      </c>
      <c r="C77" s="22"/>
      <c r="D77" s="33"/>
      <c r="E77" s="33"/>
      <c r="F77" s="33"/>
      <c r="G77" s="29"/>
      <c r="H77" s="28"/>
      <c r="I77" s="80" t="e">
        <f>I75/I47</f>
        <v>#DIV/0!</v>
      </c>
      <c r="J77" s="80" t="e">
        <f>J75/J47</f>
        <v>#DIV/0!</v>
      </c>
      <c r="K77" s="80" t="e">
        <f>K75/K47</f>
        <v>#DIV/0!</v>
      </c>
      <c r="L77" s="80" t="e">
        <f>L75/L47</f>
        <v>#DIV/0!</v>
      </c>
      <c r="M77" s="80"/>
      <c r="N77" s="80"/>
      <c r="O77" s="10"/>
    </row>
    <row r="78" spans="1:15" x14ac:dyDescent="0.25">
      <c r="A78" s="53"/>
      <c r="B78" s="54"/>
      <c r="C78" s="54"/>
      <c r="D78" s="54"/>
      <c r="E78" s="54"/>
      <c r="F78" s="54"/>
      <c r="G78" s="54"/>
      <c r="H78" s="69"/>
      <c r="I78" s="54"/>
      <c r="J78" s="54"/>
      <c r="K78" s="54"/>
      <c r="L78" s="54"/>
      <c r="M78" s="54"/>
      <c r="N78" s="54"/>
      <c r="O78" s="55"/>
    </row>
    <row r="79" spans="1:15" ht="15.75" x14ac:dyDescent="0.25">
      <c r="A79" s="16"/>
      <c r="B79" s="7"/>
      <c r="C79" s="7"/>
      <c r="D79" s="33"/>
      <c r="E79" s="33"/>
      <c r="F79" s="33"/>
      <c r="G79" s="29"/>
      <c r="H79" s="28"/>
      <c r="I79" s="29"/>
      <c r="J79" s="29"/>
      <c r="K79" s="29"/>
      <c r="L79" s="29"/>
      <c r="M79" s="29"/>
      <c r="N79" s="29"/>
      <c r="O79" s="10"/>
    </row>
    <row r="80" spans="1:15" ht="15.75" x14ac:dyDescent="0.25">
      <c r="A80" s="16"/>
      <c r="B80" s="14" t="s">
        <v>33</v>
      </c>
      <c r="C80" s="7"/>
      <c r="D80" s="33"/>
      <c r="E80" s="33"/>
      <c r="F80" s="33"/>
      <c r="G80" s="29"/>
      <c r="H80" s="28"/>
      <c r="I80" s="29"/>
      <c r="J80" s="29"/>
      <c r="K80" s="29"/>
      <c r="L80" s="29"/>
      <c r="M80" s="29"/>
      <c r="N80" s="29"/>
      <c r="O80" s="10"/>
    </row>
    <row r="81" spans="1:15" ht="41.25" customHeight="1" x14ac:dyDescent="0.25">
      <c r="A81" s="16"/>
      <c r="B81" s="197" t="s">
        <v>43</v>
      </c>
      <c r="C81" s="198"/>
      <c r="D81" s="198"/>
      <c r="E81" s="198"/>
      <c r="F81" s="198"/>
      <c r="G81" s="198"/>
      <c r="H81" s="198"/>
      <c r="I81" s="198"/>
      <c r="J81" s="198"/>
      <c r="K81" s="198"/>
      <c r="L81" s="161"/>
      <c r="M81" s="121"/>
      <c r="N81" s="121"/>
      <c r="O81" s="10"/>
    </row>
    <row r="82" spans="1:15" ht="8.25" customHeight="1" x14ac:dyDescent="0.25">
      <c r="A82" s="16"/>
      <c r="B82" s="7"/>
      <c r="C82" s="7"/>
      <c r="D82" s="33"/>
      <c r="E82" s="33"/>
      <c r="F82" s="33"/>
      <c r="G82" s="29"/>
      <c r="H82" s="28"/>
      <c r="I82" s="29"/>
      <c r="J82" s="29"/>
      <c r="K82" s="29"/>
      <c r="L82" s="29"/>
      <c r="M82" s="29"/>
      <c r="N82" s="29"/>
      <c r="O82" s="10"/>
    </row>
    <row r="83" spans="1:15" x14ac:dyDescent="0.25">
      <c r="A83" s="16"/>
      <c r="B83" s="199"/>
      <c r="C83" s="199"/>
      <c r="D83" s="199"/>
      <c r="E83" s="199"/>
      <c r="F83" s="199"/>
      <c r="G83" s="199"/>
      <c r="H83" s="199"/>
      <c r="I83" s="199"/>
      <c r="J83" s="199"/>
      <c r="K83" s="199"/>
      <c r="L83" s="162"/>
      <c r="M83" s="120"/>
      <c r="N83" s="120"/>
      <c r="O83" s="10"/>
    </row>
    <row r="84" spans="1:15" x14ac:dyDescent="0.25">
      <c r="A84" s="16"/>
      <c r="B84" s="199"/>
      <c r="C84" s="199"/>
      <c r="D84" s="199"/>
      <c r="E84" s="199"/>
      <c r="F84" s="199"/>
      <c r="G84" s="199"/>
      <c r="H84" s="199"/>
      <c r="I84" s="199"/>
      <c r="J84" s="199"/>
      <c r="K84" s="199"/>
      <c r="L84" s="162"/>
      <c r="M84" s="120"/>
      <c r="N84" s="120"/>
      <c r="O84" s="10"/>
    </row>
    <row r="85" spans="1:15" x14ac:dyDescent="0.25">
      <c r="A85" s="16"/>
      <c r="B85" s="199"/>
      <c r="C85" s="199"/>
      <c r="D85" s="199"/>
      <c r="E85" s="199"/>
      <c r="F85" s="199"/>
      <c r="G85" s="199"/>
      <c r="H85" s="199"/>
      <c r="I85" s="199"/>
      <c r="J85" s="199"/>
      <c r="K85" s="199"/>
      <c r="L85" s="162"/>
      <c r="M85" s="120"/>
      <c r="N85" s="120"/>
      <c r="O85" s="10"/>
    </row>
    <row r="86" spans="1:15" x14ac:dyDescent="0.25">
      <c r="A86" s="16"/>
      <c r="B86" s="199"/>
      <c r="C86" s="199"/>
      <c r="D86" s="199"/>
      <c r="E86" s="199"/>
      <c r="F86" s="199"/>
      <c r="G86" s="199"/>
      <c r="H86" s="199"/>
      <c r="I86" s="199"/>
      <c r="J86" s="199"/>
      <c r="K86" s="199"/>
      <c r="L86" s="162"/>
      <c r="M86" s="120"/>
      <c r="N86" s="120"/>
      <c r="O86" s="10"/>
    </row>
    <row r="87" spans="1:15" x14ac:dyDescent="0.25">
      <c r="A87" s="16"/>
      <c r="B87" s="199"/>
      <c r="C87" s="199"/>
      <c r="D87" s="199"/>
      <c r="E87" s="199"/>
      <c r="F87" s="199"/>
      <c r="G87" s="199"/>
      <c r="H87" s="199"/>
      <c r="I87" s="199"/>
      <c r="J87" s="199"/>
      <c r="K87" s="199"/>
      <c r="L87" s="162"/>
      <c r="M87" s="120"/>
      <c r="N87" s="120"/>
      <c r="O87" s="10"/>
    </row>
    <row r="88" spans="1:15" x14ac:dyDescent="0.25">
      <c r="A88" s="16"/>
      <c r="B88" s="196"/>
      <c r="C88" s="196"/>
      <c r="D88" s="196"/>
      <c r="E88" s="196"/>
      <c r="F88" s="196"/>
      <c r="G88" s="196"/>
      <c r="H88" s="196"/>
      <c r="I88" s="196"/>
      <c r="J88" s="196"/>
      <c r="K88" s="196"/>
      <c r="L88" s="160"/>
      <c r="M88" s="120"/>
      <c r="N88" s="120"/>
      <c r="O88" s="10"/>
    </row>
    <row r="89" spans="1:15" x14ac:dyDescent="0.25">
      <c r="A89" s="16"/>
      <c r="B89" s="195" t="s">
        <v>92</v>
      </c>
      <c r="C89" s="195"/>
      <c r="D89" s="196"/>
      <c r="E89" s="196"/>
      <c r="F89" s="196"/>
      <c r="G89" s="196"/>
      <c r="H89" s="196"/>
      <c r="I89" s="196"/>
      <c r="J89" s="196"/>
      <c r="K89" s="196"/>
      <c r="L89" s="160"/>
      <c r="M89" s="120"/>
      <c r="N89" s="120"/>
      <c r="O89" s="10"/>
    </row>
    <row r="90" spans="1:15" x14ac:dyDescent="0.25">
      <c r="A90" s="16"/>
      <c r="B90" s="195" t="s">
        <v>93</v>
      </c>
      <c r="C90" s="195"/>
      <c r="D90" s="196"/>
      <c r="E90" s="196"/>
      <c r="F90" s="196"/>
      <c r="G90" s="196"/>
      <c r="H90" s="196"/>
      <c r="I90" s="196"/>
      <c r="J90" s="196"/>
      <c r="K90" s="196"/>
      <c r="L90" s="160"/>
      <c r="M90" s="120"/>
      <c r="N90" s="120"/>
      <c r="O90" s="10"/>
    </row>
    <row r="91" spans="1:15" x14ac:dyDescent="0.25">
      <c r="A91" s="16"/>
      <c r="B91" s="183" t="s">
        <v>131</v>
      </c>
      <c r="C91" s="159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0"/>
    </row>
    <row r="92" spans="1:15" x14ac:dyDescent="0.25">
      <c r="A92" s="16"/>
      <c r="B92" s="195"/>
      <c r="C92" s="195"/>
      <c r="D92" s="196"/>
      <c r="E92" s="196"/>
      <c r="F92" s="196"/>
      <c r="G92" s="196"/>
      <c r="H92" s="196"/>
      <c r="I92" s="196"/>
      <c r="J92" s="196"/>
      <c r="K92" s="196"/>
      <c r="L92" s="160"/>
      <c r="M92" s="120"/>
      <c r="N92" s="120"/>
      <c r="O92" s="10"/>
    </row>
    <row r="93" spans="1:15" x14ac:dyDescent="0.25">
      <c r="A93" s="16"/>
      <c r="B93" s="131"/>
      <c r="C93" s="131"/>
      <c r="D93" s="132"/>
      <c r="E93" s="132"/>
      <c r="F93" s="132"/>
      <c r="G93" s="132"/>
      <c r="H93" s="132"/>
      <c r="I93" s="132"/>
      <c r="J93" s="132"/>
      <c r="K93" s="132"/>
      <c r="L93" s="160"/>
      <c r="M93" s="132"/>
      <c r="N93" s="132"/>
      <c r="O93" s="10"/>
    </row>
    <row r="94" spans="1:15" x14ac:dyDescent="0.25">
      <c r="A94" s="16"/>
      <c r="B94" s="200" t="s">
        <v>116</v>
      </c>
      <c r="C94" s="201"/>
      <c r="D94" s="202"/>
      <c r="E94" s="203"/>
      <c r="F94" s="203"/>
      <c r="G94" s="203"/>
      <c r="H94" s="132"/>
      <c r="I94" s="132"/>
      <c r="J94" s="132"/>
      <c r="K94" s="132"/>
      <c r="L94" s="160"/>
      <c r="M94" s="132"/>
      <c r="N94" s="132"/>
      <c r="O94" s="10"/>
    </row>
    <row r="95" spans="1:15" x14ac:dyDescent="0.25">
      <c r="A95" s="16"/>
      <c r="B95" s="200" t="s">
        <v>101</v>
      </c>
      <c r="C95" s="201"/>
      <c r="D95" s="202"/>
      <c r="E95" s="203"/>
      <c r="F95" s="203"/>
      <c r="G95" s="203"/>
      <c r="H95" s="132"/>
      <c r="I95" s="132"/>
      <c r="J95" s="132"/>
      <c r="K95" s="132"/>
      <c r="L95" s="160"/>
      <c r="M95" s="132"/>
      <c r="N95" s="132"/>
      <c r="O95" s="10"/>
    </row>
    <row r="96" spans="1:15" s="34" customFormat="1" ht="18.75" x14ac:dyDescent="0.3">
      <c r="A96" s="35"/>
      <c r="B96" s="195"/>
      <c r="C96" s="195"/>
      <c r="D96" s="196"/>
      <c r="E96" s="196"/>
      <c r="F96" s="196"/>
      <c r="G96" s="196"/>
      <c r="H96" s="196"/>
      <c r="I96" s="196"/>
      <c r="J96" s="196"/>
      <c r="K96" s="196"/>
      <c r="L96" s="160"/>
      <c r="M96" s="120"/>
      <c r="N96" s="120"/>
      <c r="O96" s="38"/>
    </row>
    <row r="97" spans="1:16" ht="15.75" thickBot="1" x14ac:dyDescent="0.3">
      <c r="A97" s="16"/>
      <c r="B97" s="7"/>
      <c r="C97" s="7"/>
      <c r="D97" s="7"/>
      <c r="E97" s="7"/>
      <c r="F97" s="7"/>
      <c r="G97" s="7"/>
      <c r="H97" s="8"/>
      <c r="I97" s="7"/>
      <c r="J97" s="7"/>
      <c r="K97" s="7"/>
      <c r="L97" s="7"/>
      <c r="M97" s="7"/>
      <c r="N97" s="7"/>
      <c r="O97" s="10"/>
    </row>
    <row r="98" spans="1:16" ht="47.25" customHeight="1" x14ac:dyDescent="0.25">
      <c r="A98" s="109"/>
      <c r="B98" s="101"/>
      <c r="C98" s="101"/>
      <c r="D98" s="102"/>
      <c r="E98" s="102"/>
      <c r="F98" s="102"/>
      <c r="G98" s="103"/>
      <c r="H98" s="104"/>
      <c r="I98" s="103" t="s">
        <v>20</v>
      </c>
      <c r="J98" s="103" t="s">
        <v>21</v>
      </c>
      <c r="K98" s="103" t="s">
        <v>22</v>
      </c>
      <c r="L98" s="103" t="s">
        <v>129</v>
      </c>
      <c r="M98" s="103"/>
      <c r="N98" s="146" t="s">
        <v>99</v>
      </c>
      <c r="O98" s="110"/>
      <c r="P98" s="17"/>
    </row>
    <row r="99" spans="1:16" s="7" customFormat="1" ht="18.75" x14ac:dyDescent="0.3">
      <c r="A99" s="16"/>
      <c r="B99" s="21" t="s">
        <v>45</v>
      </c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0"/>
    </row>
    <row r="100" spans="1:16" s="7" customFormat="1" x14ac:dyDescent="0.25">
      <c r="A100" s="16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0"/>
    </row>
    <row r="101" spans="1:16" s="7" customFormat="1" x14ac:dyDescent="0.25">
      <c r="A101" s="16"/>
      <c r="B101" s="14" t="s">
        <v>31</v>
      </c>
      <c r="D101" s="14"/>
      <c r="E101" s="14"/>
      <c r="F101" s="14"/>
      <c r="G101" s="14"/>
      <c r="H101" s="47"/>
      <c r="I101" s="41" t="s">
        <v>117</v>
      </c>
      <c r="J101" s="41" t="s">
        <v>118</v>
      </c>
      <c r="K101" s="41" t="s">
        <v>119</v>
      </c>
      <c r="L101" s="41"/>
      <c r="M101" s="41"/>
      <c r="N101" s="41"/>
      <c r="O101" s="10"/>
    </row>
    <row r="102" spans="1:16" s="7" customFormat="1" x14ac:dyDescent="0.25">
      <c r="A102" s="16"/>
      <c r="C102" s="73"/>
      <c r="F102" s="113"/>
      <c r="G102" s="113"/>
      <c r="H102" s="47" t="s">
        <v>109</v>
      </c>
      <c r="I102" s="49"/>
      <c r="J102" s="49"/>
      <c r="K102" s="49"/>
      <c r="L102" s="49"/>
      <c r="M102" s="13"/>
      <c r="N102" s="13"/>
      <c r="O102" s="10"/>
    </row>
    <row r="103" spans="1:16" s="7" customFormat="1" x14ac:dyDescent="0.25">
      <c r="A103" s="16"/>
      <c r="C103" s="73"/>
      <c r="F103" s="113"/>
      <c r="G103" s="113"/>
      <c r="H103" s="114" t="s">
        <v>110</v>
      </c>
      <c r="I103" s="49"/>
      <c r="J103" s="49"/>
      <c r="K103" s="49"/>
      <c r="L103" s="49"/>
      <c r="O103" s="10"/>
    </row>
    <row r="104" spans="1:16" s="7" customFormat="1" x14ac:dyDescent="0.25">
      <c r="A104" s="16"/>
      <c r="C104" s="73"/>
      <c r="F104" s="113"/>
      <c r="G104" s="113"/>
      <c r="H104" s="114" t="s">
        <v>97</v>
      </c>
      <c r="I104" s="115">
        <v>0.5</v>
      </c>
      <c r="J104" s="13"/>
      <c r="K104" s="13"/>
      <c r="L104" s="13"/>
      <c r="M104" s="13"/>
      <c r="N104" s="13"/>
      <c r="O104" s="10"/>
    </row>
    <row r="105" spans="1:16" s="7" customFormat="1" x14ac:dyDescent="0.25">
      <c r="A105" s="16"/>
      <c r="C105" s="73"/>
      <c r="F105" s="113"/>
      <c r="G105" s="113"/>
      <c r="H105" s="114"/>
      <c r="I105" s="115"/>
      <c r="J105" s="13"/>
      <c r="K105" s="13"/>
      <c r="L105" s="13"/>
      <c r="M105" s="13"/>
      <c r="N105" s="13"/>
      <c r="O105" s="10"/>
    </row>
    <row r="106" spans="1:16" s="7" customFormat="1" x14ac:dyDescent="0.25">
      <c r="A106" s="16"/>
      <c r="B106" s="14"/>
      <c r="C106" s="41" t="s">
        <v>120</v>
      </c>
      <c r="D106" s="164"/>
      <c r="E106" s="14"/>
      <c r="F106" s="14"/>
      <c r="G106" s="14"/>
      <c r="H106" s="149"/>
      <c r="I106" s="41"/>
      <c r="J106" s="41"/>
      <c r="K106" s="41"/>
      <c r="L106" s="41"/>
      <c r="M106" s="41"/>
      <c r="N106" s="41"/>
      <c r="O106" s="10"/>
    </row>
    <row r="107" spans="1:16" s="7" customFormat="1" x14ac:dyDescent="0.25">
      <c r="A107" s="16"/>
      <c r="H107" s="47" t="s">
        <v>96</v>
      </c>
      <c r="I107" s="13">
        <f>I20+I24+I28</f>
        <v>0</v>
      </c>
      <c r="J107" s="13">
        <f>J20+J24+J28</f>
        <v>0</v>
      </c>
      <c r="K107" s="13">
        <f>K20+K24+K28</f>
        <v>0</v>
      </c>
      <c r="L107" s="13">
        <f>L20+L24+L28</f>
        <v>0</v>
      </c>
      <c r="M107" s="13"/>
      <c r="N107" s="13"/>
      <c r="O107" s="10"/>
    </row>
    <row r="108" spans="1:16" s="7" customFormat="1" x14ac:dyDescent="0.25">
      <c r="A108" s="16"/>
      <c r="H108" s="149" t="s">
        <v>108</v>
      </c>
      <c r="I108" s="49"/>
      <c r="J108" s="49"/>
      <c r="K108" s="49"/>
      <c r="L108" s="49"/>
      <c r="M108" s="13"/>
      <c r="N108" s="13"/>
      <c r="O108" s="10"/>
    </row>
    <row r="109" spans="1:16" s="8" customFormat="1" x14ac:dyDescent="0.25">
      <c r="A109" s="51"/>
      <c r="H109" s="114"/>
      <c r="I109" s="13"/>
      <c r="J109" s="13"/>
      <c r="K109" s="13"/>
      <c r="L109" s="13"/>
      <c r="M109" s="13"/>
      <c r="N109" s="13"/>
      <c r="O109" s="52"/>
    </row>
    <row r="110" spans="1:16" s="7" customFormat="1" x14ac:dyDescent="0.25">
      <c r="A110" s="16"/>
      <c r="O110" s="10"/>
    </row>
    <row r="111" spans="1:16" s="7" customFormat="1" x14ac:dyDescent="0.25">
      <c r="A111" s="16"/>
      <c r="O111" s="10"/>
    </row>
    <row r="112" spans="1:16" s="7" customFormat="1" x14ac:dyDescent="0.25">
      <c r="A112" s="16"/>
      <c r="I112" s="155" t="s">
        <v>20</v>
      </c>
      <c r="J112" s="156" t="s">
        <v>21</v>
      </c>
      <c r="K112" s="155" t="s">
        <v>22</v>
      </c>
      <c r="L112" s="163" t="s">
        <v>129</v>
      </c>
      <c r="O112" s="10"/>
    </row>
    <row r="113" spans="1:23" s="7" customFormat="1" x14ac:dyDescent="0.25">
      <c r="A113" s="16"/>
      <c r="I113" s="163"/>
      <c r="J113" s="163"/>
      <c r="K113" s="163"/>
      <c r="L113" s="163"/>
      <c r="O113" s="10"/>
    </row>
    <row r="114" spans="1:23" s="7" customFormat="1" x14ac:dyDescent="0.25">
      <c r="A114" s="16"/>
      <c r="G114" s="149" t="s">
        <v>111</v>
      </c>
      <c r="H114" s="41" t="str">
        <f>I101</f>
        <v>Level 4</v>
      </c>
      <c r="I114" s="7">
        <f>(I102*I108)+(I103*I108*$I$104)</f>
        <v>0</v>
      </c>
      <c r="J114" s="7">
        <f>(I102*I108)+(I103*I108*$I$104)</f>
        <v>0</v>
      </c>
      <c r="K114" s="7">
        <f>(I102*I108)+(I103*I108*$I$104)</f>
        <v>0</v>
      </c>
      <c r="L114" s="7">
        <f>(I102*I108)+(I103*I108*$I$104)</f>
        <v>0</v>
      </c>
      <c r="O114" s="10"/>
    </row>
    <row r="115" spans="1:23" s="7" customFormat="1" x14ac:dyDescent="0.25">
      <c r="A115" s="16"/>
      <c r="H115" s="41" t="str">
        <f>J101</f>
        <v>Level 5</v>
      </c>
      <c r="J115" s="7">
        <f>(J102*(J108-I108))+(J103*(J108-I108)*$I$104)</f>
        <v>0</v>
      </c>
      <c r="K115" s="7">
        <f>(J102*(J108-I108))+(J103*(J108-I108)*$I$104)</f>
        <v>0</v>
      </c>
      <c r="L115" s="7">
        <f>(J102*(J108-I108))+(J103*(J108-I108)*$I$104)</f>
        <v>0</v>
      </c>
      <c r="O115" s="10"/>
    </row>
    <row r="116" spans="1:23" s="7" customFormat="1" x14ac:dyDescent="0.25">
      <c r="A116" s="16"/>
      <c r="H116" s="41" t="str">
        <f>K101</f>
        <v>Level 6</v>
      </c>
      <c r="K116" s="7">
        <f>(K102*(K108-J108))+(K103*(K108-J108)*$I$104)</f>
        <v>0</v>
      </c>
      <c r="L116" s="7">
        <f>(K102*(K108-J108))+(K103*(K108-J108)*$I$104)</f>
        <v>0</v>
      </c>
      <c r="O116" s="10"/>
    </row>
    <row r="117" spans="1:23" s="7" customFormat="1" x14ac:dyDescent="0.25">
      <c r="A117" s="16"/>
      <c r="H117" s="41">
        <f>L101</f>
        <v>0</v>
      </c>
      <c r="I117" s="54"/>
      <c r="J117" s="54"/>
      <c r="K117" s="54"/>
      <c r="L117" s="54">
        <f>(L102*(L108-K108))+(L103*(L108-K108)*$I$104)</f>
        <v>0</v>
      </c>
      <c r="O117" s="10"/>
    </row>
    <row r="118" spans="1:23" s="8" customFormat="1" x14ac:dyDescent="0.25">
      <c r="A118" s="51"/>
      <c r="C118" s="83"/>
      <c r="F118" s="113"/>
      <c r="G118" s="113"/>
      <c r="H118" s="114"/>
      <c r="I118" s="13">
        <f>SUM(I114:I117)</f>
        <v>0</v>
      </c>
      <c r="J118" s="13">
        <f t="shared" ref="J118:L118" si="24">SUM(J114:J117)</f>
        <v>0</v>
      </c>
      <c r="K118" s="13">
        <f t="shared" si="24"/>
        <v>0</v>
      </c>
      <c r="L118" s="13">
        <f t="shared" si="24"/>
        <v>0</v>
      </c>
      <c r="M118" s="7"/>
      <c r="N118" s="7"/>
      <c r="O118" s="52"/>
      <c r="S118" s="7"/>
      <c r="T118" s="7"/>
      <c r="U118" s="7"/>
      <c r="V118" s="7"/>
      <c r="W118" s="7"/>
    </row>
    <row r="119" spans="1:23" s="8" customFormat="1" x14ac:dyDescent="0.25">
      <c r="A119" s="51"/>
      <c r="C119" s="83"/>
      <c r="F119" s="113"/>
      <c r="G119" s="113"/>
      <c r="H119" s="114"/>
      <c r="I119" s="13"/>
      <c r="J119" s="13"/>
      <c r="K119" s="13"/>
      <c r="L119" s="13"/>
      <c r="M119" s="7"/>
      <c r="N119" s="7"/>
      <c r="O119" s="52"/>
      <c r="S119" s="7"/>
      <c r="T119" s="7"/>
      <c r="U119" s="7"/>
      <c r="V119" s="7"/>
      <c r="W119" s="7"/>
    </row>
    <row r="120" spans="1:23" s="8" customFormat="1" x14ac:dyDescent="0.25">
      <c r="A120" s="51"/>
      <c r="C120" s="83"/>
      <c r="F120" s="113"/>
      <c r="G120" s="113"/>
      <c r="H120" s="114"/>
      <c r="I120" s="13"/>
      <c r="J120" s="13"/>
      <c r="K120" s="13"/>
      <c r="L120" s="13"/>
      <c r="M120" s="7"/>
      <c r="N120" s="7"/>
      <c r="O120" s="52"/>
      <c r="S120" s="7"/>
      <c r="T120" s="7"/>
      <c r="U120" s="7"/>
      <c r="V120" s="7"/>
      <c r="W120" s="7"/>
    </row>
    <row r="121" spans="1:23" s="7" customFormat="1" x14ac:dyDescent="0.25">
      <c r="A121" s="16"/>
      <c r="C121" s="73"/>
      <c r="F121" s="78" t="s">
        <v>52</v>
      </c>
      <c r="G121" s="78" t="s">
        <v>112</v>
      </c>
      <c r="I121" s="12"/>
      <c r="J121" s="12"/>
      <c r="K121" s="12"/>
      <c r="L121" s="12"/>
      <c r="M121" s="13"/>
      <c r="N121" s="13"/>
      <c r="O121" s="10"/>
    </row>
    <row r="122" spans="1:23" s="7" customFormat="1" x14ac:dyDescent="0.25">
      <c r="A122" s="16"/>
      <c r="B122" s="7" t="s">
        <v>44</v>
      </c>
      <c r="C122" s="7" t="s">
        <v>106</v>
      </c>
      <c r="F122" s="152">
        <v>50</v>
      </c>
      <c r="G122" s="112"/>
      <c r="I122" s="7">
        <f>$G$122*I118</f>
        <v>0</v>
      </c>
      <c r="J122" s="7">
        <f>$G$122*J118</f>
        <v>0</v>
      </c>
      <c r="K122" s="7">
        <f>$G$122*K118</f>
        <v>0</v>
      </c>
      <c r="L122" s="7">
        <f>$G$122*L118</f>
        <v>0</v>
      </c>
      <c r="O122" s="10"/>
    </row>
    <row r="123" spans="1:23" s="7" customFormat="1" ht="30" x14ac:dyDescent="0.25">
      <c r="A123" s="16"/>
      <c r="B123" s="153" t="s">
        <v>51</v>
      </c>
      <c r="C123" s="83" t="s">
        <v>53</v>
      </c>
      <c r="D123" s="14"/>
      <c r="E123" s="12"/>
      <c r="F123" s="113">
        <v>2</v>
      </c>
      <c r="G123" s="112"/>
      <c r="I123" s="54">
        <f>$G$123*I107</f>
        <v>0</v>
      </c>
      <c r="J123" s="54">
        <f>$G$123*J107</f>
        <v>0</v>
      </c>
      <c r="K123" s="54">
        <f>$G$123*K107</f>
        <v>0</v>
      </c>
      <c r="L123" s="54">
        <f>$G$123*L107</f>
        <v>0</v>
      </c>
      <c r="O123" s="10"/>
    </row>
    <row r="124" spans="1:23" s="7" customFormat="1" x14ac:dyDescent="0.25">
      <c r="A124" s="16"/>
      <c r="D124" s="78"/>
      <c r="E124" s="78"/>
      <c r="F124" s="78"/>
      <c r="G124" s="14"/>
      <c r="H124" s="47" t="s">
        <v>113</v>
      </c>
      <c r="I124" s="14">
        <f>SUM(I122:I123)</f>
        <v>0</v>
      </c>
      <c r="J124" s="14">
        <f t="shared" ref="J124:K124" si="25">SUM(J122:J123)</f>
        <v>0</v>
      </c>
      <c r="K124" s="14">
        <f t="shared" si="25"/>
        <v>0</v>
      </c>
      <c r="L124" s="14">
        <f t="shared" ref="L124" si="26">SUM(L122:L123)</f>
        <v>0</v>
      </c>
      <c r="M124" s="14"/>
      <c r="N124" s="12"/>
      <c r="O124" s="10"/>
    </row>
    <row r="125" spans="1:23" s="7" customFormat="1" x14ac:dyDescent="0.25">
      <c r="A125" s="16"/>
      <c r="D125" s="78"/>
      <c r="E125" s="78"/>
      <c r="F125" s="78"/>
      <c r="I125" s="12"/>
      <c r="J125" s="12"/>
      <c r="K125" s="12"/>
      <c r="L125" s="12"/>
      <c r="M125" s="12"/>
      <c r="N125" s="12"/>
      <c r="O125" s="10"/>
    </row>
    <row r="126" spans="1:23" s="7" customFormat="1" x14ac:dyDescent="0.25">
      <c r="A126" s="16"/>
      <c r="B126" s="82" t="s">
        <v>89</v>
      </c>
      <c r="D126" s="14"/>
      <c r="E126" s="14"/>
      <c r="F126" s="14"/>
      <c r="G126" s="14"/>
      <c r="I126" s="12"/>
      <c r="J126" s="12"/>
      <c r="K126" s="12"/>
      <c r="L126" s="12"/>
      <c r="M126" s="12"/>
      <c r="N126" s="12"/>
      <c r="O126" s="10"/>
    </row>
    <row r="127" spans="1:23" s="7" customFormat="1" x14ac:dyDescent="0.25">
      <c r="A127" s="16"/>
      <c r="B127" s="82"/>
      <c r="C127" s="83" t="s">
        <v>55</v>
      </c>
      <c r="D127" s="14"/>
      <c r="E127" s="14"/>
      <c r="F127" s="14"/>
      <c r="G127" s="14"/>
      <c r="I127" s="12"/>
      <c r="J127" s="12"/>
      <c r="K127" s="12"/>
      <c r="L127" s="12"/>
      <c r="M127" s="12"/>
      <c r="N127" s="12"/>
      <c r="O127" s="10"/>
    </row>
    <row r="128" spans="1:23" s="7" customFormat="1" x14ac:dyDescent="0.25">
      <c r="A128" s="16"/>
      <c r="C128" s="83"/>
      <c r="D128" s="14"/>
      <c r="E128" s="14"/>
      <c r="F128" s="14"/>
      <c r="G128" s="14"/>
      <c r="H128" s="47" t="s">
        <v>98</v>
      </c>
      <c r="I128" s="164">
        <v>0</v>
      </c>
      <c r="J128" s="164">
        <v>0</v>
      </c>
      <c r="K128" s="164">
        <v>0</v>
      </c>
      <c r="L128" s="164">
        <v>0</v>
      </c>
      <c r="M128" s="14"/>
      <c r="N128" s="12"/>
      <c r="O128" s="10"/>
    </row>
    <row r="129" spans="1:15" s="7" customFormat="1" x14ac:dyDescent="0.25">
      <c r="A129" s="16"/>
      <c r="C129" s="83"/>
      <c r="D129" s="14"/>
      <c r="E129" s="14"/>
      <c r="F129" s="14"/>
      <c r="G129" s="14"/>
      <c r="I129" s="12"/>
      <c r="J129" s="12"/>
      <c r="K129" s="12"/>
      <c r="L129" s="12"/>
      <c r="M129" s="12"/>
      <c r="N129" s="12"/>
      <c r="O129" s="10"/>
    </row>
    <row r="130" spans="1:15" s="7" customFormat="1" x14ac:dyDescent="0.25">
      <c r="A130" s="16"/>
      <c r="C130" s="83"/>
      <c r="D130" s="14"/>
      <c r="E130" s="14"/>
      <c r="F130" s="14"/>
      <c r="G130" s="14"/>
      <c r="I130" s="12"/>
      <c r="J130" s="12"/>
      <c r="K130" s="12"/>
      <c r="L130" s="12"/>
      <c r="M130" s="12"/>
      <c r="N130" s="12"/>
      <c r="O130" s="10"/>
    </row>
    <row r="131" spans="1:15" s="7" customFormat="1" x14ac:dyDescent="0.25">
      <c r="A131" s="16"/>
      <c r="C131" s="83" t="s">
        <v>54</v>
      </c>
      <c r="D131" s="14"/>
      <c r="E131" s="14"/>
      <c r="F131" s="79">
        <v>105</v>
      </c>
      <c r="G131" s="191" t="s">
        <v>140</v>
      </c>
      <c r="I131" s="12">
        <f>I124+I128</f>
        <v>0</v>
      </c>
      <c r="J131" s="12">
        <f>J124+J128</f>
        <v>0</v>
      </c>
      <c r="K131" s="12">
        <f>K124+K128</f>
        <v>0</v>
      </c>
      <c r="L131" s="12">
        <f>L124+L128</f>
        <v>0</v>
      </c>
      <c r="M131" s="12"/>
      <c r="N131" s="12"/>
      <c r="O131" s="10"/>
    </row>
    <row r="132" spans="1:15" s="7" customFormat="1" ht="15.75" thickBot="1" x14ac:dyDescent="0.3">
      <c r="A132" s="16"/>
      <c r="C132" s="116" t="s">
        <v>85</v>
      </c>
      <c r="D132" s="14"/>
      <c r="E132" s="117"/>
      <c r="F132" s="117"/>
      <c r="G132" s="14"/>
      <c r="H132" s="14"/>
      <c r="I132" s="118">
        <f>I131*$F$131</f>
        <v>0</v>
      </c>
      <c r="J132" s="118">
        <f>J131*$F$131</f>
        <v>0</v>
      </c>
      <c r="K132" s="118">
        <f>K131*$F$131</f>
        <v>0</v>
      </c>
      <c r="L132" s="118">
        <f>L131*$F$131</f>
        <v>0</v>
      </c>
      <c r="M132" s="137"/>
      <c r="N132" s="137"/>
      <c r="O132" s="10"/>
    </row>
    <row r="133" spans="1:15" s="7" customFormat="1" ht="15.75" thickTop="1" x14ac:dyDescent="0.25">
      <c r="A133" s="16"/>
      <c r="D133" s="79"/>
      <c r="E133" s="79"/>
      <c r="F133" s="79"/>
      <c r="I133" s="50"/>
      <c r="J133" s="50"/>
      <c r="K133" s="50"/>
      <c r="L133" s="50"/>
      <c r="M133" s="50"/>
      <c r="N133" s="50"/>
      <c r="O133" s="10"/>
    </row>
    <row r="134" spans="1:15" s="7" customFormat="1" x14ac:dyDescent="0.25">
      <c r="A134" s="16"/>
      <c r="D134" s="14"/>
      <c r="E134" s="14"/>
      <c r="F134" s="14"/>
      <c r="G134" s="14"/>
      <c r="I134" s="14"/>
      <c r="J134" s="14"/>
      <c r="K134" s="14"/>
      <c r="L134" s="14"/>
      <c r="M134" s="14"/>
      <c r="N134" s="14"/>
      <c r="O134" s="10"/>
    </row>
    <row r="135" spans="1:15" s="7" customFormat="1" x14ac:dyDescent="0.25">
      <c r="A135" s="16"/>
      <c r="C135" s="83" t="s">
        <v>49</v>
      </c>
      <c r="D135" s="14"/>
      <c r="E135" s="14"/>
      <c r="F135" s="14"/>
      <c r="G135" s="14"/>
      <c r="I135" s="49">
        <v>0</v>
      </c>
      <c r="J135" s="49">
        <v>0</v>
      </c>
      <c r="K135" s="49">
        <v>0</v>
      </c>
      <c r="L135" s="49">
        <v>0</v>
      </c>
      <c r="M135" s="12"/>
      <c r="N135" s="12"/>
      <c r="O135" s="10"/>
    </row>
    <row r="136" spans="1:15" s="7" customFormat="1" x14ac:dyDescent="0.25">
      <c r="A136" s="16"/>
      <c r="C136" s="83" t="s">
        <v>50</v>
      </c>
      <c r="D136" s="14"/>
      <c r="E136" s="14"/>
      <c r="F136" s="14"/>
      <c r="G136" s="14"/>
      <c r="I136" s="49">
        <v>0</v>
      </c>
      <c r="J136" s="49">
        <v>0</v>
      </c>
      <c r="K136" s="49">
        <v>0</v>
      </c>
      <c r="L136" s="49">
        <v>0</v>
      </c>
      <c r="M136" s="12"/>
      <c r="N136" s="12"/>
      <c r="O136" s="10"/>
    </row>
    <row r="137" spans="1:15" s="7" customFormat="1" x14ac:dyDescent="0.25">
      <c r="A137" s="16"/>
      <c r="D137" s="14"/>
      <c r="E137" s="14"/>
      <c r="F137" s="14"/>
      <c r="G137" s="14"/>
      <c r="I137" s="14"/>
      <c r="J137" s="14"/>
      <c r="K137" s="14"/>
      <c r="L137" s="14"/>
      <c r="M137" s="14"/>
      <c r="N137" s="14"/>
      <c r="O137" s="10"/>
    </row>
    <row r="138" spans="1:15" s="7" customFormat="1" x14ac:dyDescent="0.25">
      <c r="A138" s="16"/>
      <c r="D138" s="14"/>
      <c r="E138" s="14"/>
      <c r="F138" s="14"/>
      <c r="G138" s="14"/>
      <c r="I138" s="14"/>
      <c r="J138" s="14"/>
      <c r="K138" s="14"/>
      <c r="L138" s="14"/>
      <c r="M138" s="14"/>
      <c r="N138" s="14"/>
      <c r="O138" s="10"/>
    </row>
    <row r="139" spans="1:15" s="7" customFormat="1" x14ac:dyDescent="0.25">
      <c r="A139" s="16"/>
      <c r="B139" s="14" t="s">
        <v>32</v>
      </c>
      <c r="C139" s="8"/>
      <c r="D139" s="14"/>
      <c r="E139" s="14"/>
      <c r="F139" s="14"/>
      <c r="G139" s="14"/>
      <c r="I139" s="14"/>
      <c r="J139" s="14"/>
      <c r="K139" s="14"/>
      <c r="L139" s="14"/>
      <c r="M139" s="14"/>
      <c r="N139" s="14"/>
      <c r="O139" s="10"/>
    </row>
    <row r="140" spans="1:15" s="7" customFormat="1" x14ac:dyDescent="0.25">
      <c r="A140" s="16"/>
      <c r="F140" s="84" t="s">
        <v>57</v>
      </c>
      <c r="G140" s="84" t="s">
        <v>58</v>
      </c>
      <c r="I140" s="14"/>
      <c r="J140" s="14"/>
      <c r="K140" s="14"/>
      <c r="L140" s="14"/>
      <c r="M140" s="14"/>
      <c r="N140" s="14"/>
      <c r="O140" s="10"/>
    </row>
    <row r="141" spans="1:15" s="7" customFormat="1" x14ac:dyDescent="0.25">
      <c r="A141" s="16"/>
      <c r="C141" s="7" t="s">
        <v>56</v>
      </c>
      <c r="F141" s="148"/>
      <c r="G141" s="112" t="s">
        <v>64</v>
      </c>
      <c r="I141" s="50">
        <f>F141*(VLOOKUP(G141,payscale!A5:C25,3))</f>
        <v>0</v>
      </c>
      <c r="J141" s="50">
        <f t="shared" ref="J141:L143" si="27">I141</f>
        <v>0</v>
      </c>
      <c r="K141" s="50">
        <f t="shared" si="27"/>
        <v>0</v>
      </c>
      <c r="L141" s="50">
        <f t="shared" si="27"/>
        <v>0</v>
      </c>
      <c r="M141" s="50"/>
      <c r="N141" s="91"/>
      <c r="O141" s="10"/>
    </row>
    <row r="142" spans="1:15" s="7" customFormat="1" x14ac:dyDescent="0.25">
      <c r="A142" s="16"/>
      <c r="C142" s="7" t="s">
        <v>107</v>
      </c>
      <c r="F142" s="148"/>
      <c r="G142" s="112" t="s">
        <v>64</v>
      </c>
      <c r="I142" s="50">
        <f>F142*(VLOOKUP(G142,payscale!A5:C25,3))</f>
        <v>0</v>
      </c>
      <c r="J142" s="50">
        <f t="shared" si="27"/>
        <v>0</v>
      </c>
      <c r="K142" s="50">
        <f t="shared" si="27"/>
        <v>0</v>
      </c>
      <c r="L142" s="50">
        <f t="shared" si="27"/>
        <v>0</v>
      </c>
      <c r="M142" s="50"/>
      <c r="N142" s="91"/>
      <c r="O142" s="10"/>
    </row>
    <row r="143" spans="1:15" s="7" customFormat="1" x14ac:dyDescent="0.25">
      <c r="A143" s="16"/>
      <c r="C143" s="7" t="s">
        <v>84</v>
      </c>
      <c r="F143" s="148"/>
      <c r="G143" s="112" t="s">
        <v>64</v>
      </c>
      <c r="I143" s="50">
        <f>F143*(VLOOKUP(G143,payscale!A6:C26,3))</f>
        <v>0</v>
      </c>
      <c r="J143" s="50">
        <f t="shared" si="27"/>
        <v>0</v>
      </c>
      <c r="K143" s="50">
        <f t="shared" si="27"/>
        <v>0</v>
      </c>
      <c r="L143" s="50">
        <f t="shared" si="27"/>
        <v>0</v>
      </c>
      <c r="M143" s="50"/>
      <c r="N143" s="91"/>
      <c r="O143" s="10"/>
    </row>
    <row r="144" spans="1:15" s="7" customFormat="1" x14ac:dyDescent="0.25">
      <c r="A144" s="16"/>
      <c r="D144" s="14"/>
      <c r="E144" s="14"/>
      <c r="F144" s="14"/>
      <c r="G144" s="14"/>
      <c r="I144" s="50"/>
      <c r="J144" s="50"/>
      <c r="K144" s="50"/>
      <c r="L144" s="50"/>
      <c r="M144" s="50"/>
      <c r="N144" s="50"/>
      <c r="O144" s="10"/>
    </row>
    <row r="145" spans="1:15" s="7" customFormat="1" ht="15.75" thickBot="1" x14ac:dyDescent="0.3">
      <c r="A145" s="16"/>
      <c r="C145" s="14" t="s">
        <v>86</v>
      </c>
      <c r="D145" s="14"/>
      <c r="E145" s="14"/>
      <c r="F145" s="14"/>
      <c r="G145" s="14"/>
      <c r="H145" s="14"/>
      <c r="I145" s="119">
        <f>SUM(I141:I144)</f>
        <v>0</v>
      </c>
      <c r="J145" s="119">
        <f>SUM(J141:J144)</f>
        <v>0</v>
      </c>
      <c r="K145" s="119">
        <f>SUM(K141:K144)</f>
        <v>0</v>
      </c>
      <c r="L145" s="119">
        <f>SUM(L141:L144)</f>
        <v>0</v>
      </c>
      <c r="M145" s="137"/>
      <c r="N145" s="137"/>
      <c r="O145" s="10"/>
    </row>
    <row r="146" spans="1:15" s="7" customFormat="1" ht="15.75" thickTop="1" x14ac:dyDescent="0.25">
      <c r="A146" s="16"/>
      <c r="D146" s="14"/>
      <c r="E146" s="14"/>
      <c r="F146" s="14"/>
      <c r="G146" s="14"/>
      <c r="K146" s="14"/>
      <c r="L146" s="14"/>
      <c r="M146" s="14"/>
      <c r="N146" s="14"/>
      <c r="O146" s="10"/>
    </row>
    <row r="147" spans="1:15" s="7" customFormat="1" ht="15.75" thickBot="1" x14ac:dyDescent="0.3">
      <c r="A147" s="23"/>
      <c r="B147" s="24"/>
      <c r="C147" s="24"/>
      <c r="D147" s="111"/>
      <c r="E147" s="111"/>
      <c r="F147" s="111"/>
      <c r="G147" s="111"/>
      <c r="H147" s="89"/>
      <c r="I147" s="89"/>
      <c r="J147" s="89"/>
      <c r="K147" s="111"/>
      <c r="L147" s="111"/>
      <c r="M147" s="111"/>
      <c r="N147" s="111"/>
      <c r="O147" s="25"/>
    </row>
    <row r="148" spans="1:15" ht="15.75" thickTop="1" x14ac:dyDescent="0.25"/>
  </sheetData>
  <mergeCells count="21">
    <mergeCell ref="B96:K96"/>
    <mergeCell ref="B89:K89"/>
    <mergeCell ref="B90:K90"/>
    <mergeCell ref="B92:K92"/>
    <mergeCell ref="B81:K81"/>
    <mergeCell ref="B83:K83"/>
    <mergeCell ref="B84:K84"/>
    <mergeCell ref="B85:K85"/>
    <mergeCell ref="B86:K86"/>
    <mergeCell ref="B87:K87"/>
    <mergeCell ref="B88:K88"/>
    <mergeCell ref="B94:C94"/>
    <mergeCell ref="B95:C95"/>
    <mergeCell ref="D94:G94"/>
    <mergeCell ref="D95:G95"/>
    <mergeCell ref="J5:K5"/>
    <mergeCell ref="B69:C69"/>
    <mergeCell ref="B55:C55"/>
    <mergeCell ref="B36:C36"/>
    <mergeCell ref="B45:C45"/>
    <mergeCell ref="B47:C47"/>
  </mergeCells>
  <dataValidations count="5">
    <dataValidation type="list" allowBlank="1" showInputMessage="1" showErrorMessage="1" sqref="K12:N12 N141:N143 N59:N67">
      <formula1>yes_no</formula1>
    </dataValidation>
    <dataValidation type="list" allowBlank="1" showInputMessage="1" showErrorMessage="1" sqref="M11:N11">
      <formula1>length</formula1>
    </dataValidation>
    <dataValidation type="list" allowBlank="1" showInputMessage="1" showErrorMessage="1" sqref="G141:G143">
      <formula1>payscale</formula1>
    </dataValidation>
    <dataValidation type="list" allowBlank="1" showInputMessage="1" showErrorMessage="1" sqref="I101:L101">
      <formula1>level</formula1>
    </dataValidation>
    <dataValidation type="list" allowBlank="1" showInputMessage="1" showErrorMessage="1" sqref="C14">
      <formula1>Validation</formula1>
    </dataValidation>
  </dataValidations>
  <printOptions horizontalCentered="1"/>
  <pageMargins left="0.31496062992125984" right="0.31496062992125984" top="0.43307086614173229" bottom="0.47244094488188981" header="0.31496062992125984" footer="0.31496062992125984"/>
  <pageSetup paperSize="9" scale="48" fitToHeight="2" orientation="portrait" r:id="rId1"/>
  <headerFooter>
    <oddFooter>&amp;R&amp;8&amp;Z&amp;F
&amp;A</oddFooter>
  </headerFooter>
  <rowBreaks count="1" manualBreakCount="1">
    <brk id="97" max="14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08"/>
  <sheetViews>
    <sheetView zoomScaleNormal="10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E10" sqref="E10"/>
    </sheetView>
  </sheetViews>
  <sheetFormatPr defaultRowHeight="15" x14ac:dyDescent="0.25"/>
  <cols>
    <col min="1" max="1" width="3.42578125" customWidth="1"/>
    <col min="2" max="2" width="4.28515625" customWidth="1"/>
    <col min="3" max="3" width="15.7109375" customWidth="1"/>
    <col min="4" max="4" width="4.5703125" customWidth="1"/>
    <col min="5" max="6" width="15.7109375" customWidth="1"/>
    <col min="7" max="7" width="8.7109375" customWidth="1"/>
    <col min="8" max="9" width="15.7109375" customWidth="1"/>
    <col min="10" max="10" width="8.7109375" customWidth="1"/>
    <col min="11" max="12" width="15.7109375" customWidth="1"/>
    <col min="13" max="13" width="3.85546875" customWidth="1"/>
    <col min="14" max="16" width="9.7109375" customWidth="1"/>
    <col min="259" max="259" width="23.140625" customWidth="1"/>
    <col min="260" max="260" width="45.42578125" customWidth="1"/>
    <col min="261" max="261" width="5.85546875" customWidth="1"/>
    <col min="262" max="262" width="12.28515625" customWidth="1"/>
    <col min="263" max="263" width="40" customWidth="1"/>
    <col min="264" max="264" width="2.140625" customWidth="1"/>
    <col min="265" max="268" width="18.42578125" customWidth="1"/>
    <col min="269" max="269" width="5.85546875" customWidth="1"/>
    <col min="270" max="272" width="9.7109375" customWidth="1"/>
    <col min="515" max="515" width="23.140625" customWidth="1"/>
    <col min="516" max="516" width="45.42578125" customWidth="1"/>
    <col min="517" max="517" width="5.85546875" customWidth="1"/>
    <col min="518" max="518" width="12.28515625" customWidth="1"/>
    <col min="519" max="519" width="40" customWidth="1"/>
    <col min="520" max="520" width="2.140625" customWidth="1"/>
    <col min="521" max="524" width="18.42578125" customWidth="1"/>
    <col min="525" max="525" width="5.85546875" customWidth="1"/>
    <col min="526" max="528" width="9.7109375" customWidth="1"/>
    <col min="771" max="771" width="23.140625" customWidth="1"/>
    <col min="772" max="772" width="45.42578125" customWidth="1"/>
    <col min="773" max="773" width="5.85546875" customWidth="1"/>
    <col min="774" max="774" width="12.28515625" customWidth="1"/>
    <col min="775" max="775" width="40" customWidth="1"/>
    <col min="776" max="776" width="2.140625" customWidth="1"/>
    <col min="777" max="780" width="18.42578125" customWidth="1"/>
    <col min="781" max="781" width="5.85546875" customWidth="1"/>
    <col min="782" max="784" width="9.7109375" customWidth="1"/>
    <col min="1027" max="1027" width="23.140625" customWidth="1"/>
    <col min="1028" max="1028" width="45.42578125" customWidth="1"/>
    <col min="1029" max="1029" width="5.85546875" customWidth="1"/>
    <col min="1030" max="1030" width="12.28515625" customWidth="1"/>
    <col min="1031" max="1031" width="40" customWidth="1"/>
    <col min="1032" max="1032" width="2.140625" customWidth="1"/>
    <col min="1033" max="1036" width="18.42578125" customWidth="1"/>
    <col min="1037" max="1037" width="5.85546875" customWidth="1"/>
    <col min="1038" max="1040" width="9.7109375" customWidth="1"/>
    <col min="1283" max="1283" width="23.140625" customWidth="1"/>
    <col min="1284" max="1284" width="45.42578125" customWidth="1"/>
    <col min="1285" max="1285" width="5.85546875" customWidth="1"/>
    <col min="1286" max="1286" width="12.28515625" customWidth="1"/>
    <col min="1287" max="1287" width="40" customWidth="1"/>
    <col min="1288" max="1288" width="2.140625" customWidth="1"/>
    <col min="1289" max="1292" width="18.42578125" customWidth="1"/>
    <col min="1293" max="1293" width="5.85546875" customWidth="1"/>
    <col min="1294" max="1296" width="9.7109375" customWidth="1"/>
    <col min="1539" max="1539" width="23.140625" customWidth="1"/>
    <col min="1540" max="1540" width="45.42578125" customWidth="1"/>
    <col min="1541" max="1541" width="5.85546875" customWidth="1"/>
    <col min="1542" max="1542" width="12.28515625" customWidth="1"/>
    <col min="1543" max="1543" width="40" customWidth="1"/>
    <col min="1544" max="1544" width="2.140625" customWidth="1"/>
    <col min="1545" max="1548" width="18.42578125" customWidth="1"/>
    <col min="1549" max="1549" width="5.85546875" customWidth="1"/>
    <col min="1550" max="1552" width="9.7109375" customWidth="1"/>
    <col min="1795" max="1795" width="23.140625" customWidth="1"/>
    <col min="1796" max="1796" width="45.42578125" customWidth="1"/>
    <col min="1797" max="1797" width="5.85546875" customWidth="1"/>
    <col min="1798" max="1798" width="12.28515625" customWidth="1"/>
    <col min="1799" max="1799" width="40" customWidth="1"/>
    <col min="1800" max="1800" width="2.140625" customWidth="1"/>
    <col min="1801" max="1804" width="18.42578125" customWidth="1"/>
    <col min="1805" max="1805" width="5.85546875" customWidth="1"/>
    <col min="1806" max="1808" width="9.7109375" customWidth="1"/>
    <col min="2051" max="2051" width="23.140625" customWidth="1"/>
    <col min="2052" max="2052" width="45.42578125" customWidth="1"/>
    <col min="2053" max="2053" width="5.85546875" customWidth="1"/>
    <col min="2054" max="2054" width="12.28515625" customWidth="1"/>
    <col min="2055" max="2055" width="40" customWidth="1"/>
    <col min="2056" max="2056" width="2.140625" customWidth="1"/>
    <col min="2057" max="2060" width="18.42578125" customWidth="1"/>
    <col min="2061" max="2061" width="5.85546875" customWidth="1"/>
    <col min="2062" max="2064" width="9.7109375" customWidth="1"/>
    <col min="2307" max="2307" width="23.140625" customWidth="1"/>
    <col min="2308" max="2308" width="45.42578125" customWidth="1"/>
    <col min="2309" max="2309" width="5.85546875" customWidth="1"/>
    <col min="2310" max="2310" width="12.28515625" customWidth="1"/>
    <col min="2311" max="2311" width="40" customWidth="1"/>
    <col min="2312" max="2312" width="2.140625" customWidth="1"/>
    <col min="2313" max="2316" width="18.42578125" customWidth="1"/>
    <col min="2317" max="2317" width="5.85546875" customWidth="1"/>
    <col min="2318" max="2320" width="9.7109375" customWidth="1"/>
    <col min="2563" max="2563" width="23.140625" customWidth="1"/>
    <col min="2564" max="2564" width="45.42578125" customWidth="1"/>
    <col min="2565" max="2565" width="5.85546875" customWidth="1"/>
    <col min="2566" max="2566" width="12.28515625" customWidth="1"/>
    <col min="2567" max="2567" width="40" customWidth="1"/>
    <col min="2568" max="2568" width="2.140625" customWidth="1"/>
    <col min="2569" max="2572" width="18.42578125" customWidth="1"/>
    <col min="2573" max="2573" width="5.85546875" customWidth="1"/>
    <col min="2574" max="2576" width="9.7109375" customWidth="1"/>
    <col min="2819" max="2819" width="23.140625" customWidth="1"/>
    <col min="2820" max="2820" width="45.42578125" customWidth="1"/>
    <col min="2821" max="2821" width="5.85546875" customWidth="1"/>
    <col min="2822" max="2822" width="12.28515625" customWidth="1"/>
    <col min="2823" max="2823" width="40" customWidth="1"/>
    <col min="2824" max="2824" width="2.140625" customWidth="1"/>
    <col min="2825" max="2828" width="18.42578125" customWidth="1"/>
    <col min="2829" max="2829" width="5.85546875" customWidth="1"/>
    <col min="2830" max="2832" width="9.7109375" customWidth="1"/>
    <col min="3075" max="3075" width="23.140625" customWidth="1"/>
    <col min="3076" max="3076" width="45.42578125" customWidth="1"/>
    <col min="3077" max="3077" width="5.85546875" customWidth="1"/>
    <col min="3078" max="3078" width="12.28515625" customWidth="1"/>
    <col min="3079" max="3079" width="40" customWidth="1"/>
    <col min="3080" max="3080" width="2.140625" customWidth="1"/>
    <col min="3081" max="3084" width="18.42578125" customWidth="1"/>
    <col min="3085" max="3085" width="5.85546875" customWidth="1"/>
    <col min="3086" max="3088" width="9.7109375" customWidth="1"/>
    <col min="3331" max="3331" width="23.140625" customWidth="1"/>
    <col min="3332" max="3332" width="45.42578125" customWidth="1"/>
    <col min="3333" max="3333" width="5.85546875" customWidth="1"/>
    <col min="3334" max="3334" width="12.28515625" customWidth="1"/>
    <col min="3335" max="3335" width="40" customWidth="1"/>
    <col min="3336" max="3336" width="2.140625" customWidth="1"/>
    <col min="3337" max="3340" width="18.42578125" customWidth="1"/>
    <col min="3341" max="3341" width="5.85546875" customWidth="1"/>
    <col min="3342" max="3344" width="9.7109375" customWidth="1"/>
    <col min="3587" max="3587" width="23.140625" customWidth="1"/>
    <col min="3588" max="3588" width="45.42578125" customWidth="1"/>
    <col min="3589" max="3589" width="5.85546875" customWidth="1"/>
    <col min="3590" max="3590" width="12.28515625" customWidth="1"/>
    <col min="3591" max="3591" width="40" customWidth="1"/>
    <col min="3592" max="3592" width="2.140625" customWidth="1"/>
    <col min="3593" max="3596" width="18.42578125" customWidth="1"/>
    <col min="3597" max="3597" width="5.85546875" customWidth="1"/>
    <col min="3598" max="3600" width="9.7109375" customWidth="1"/>
    <col min="3843" max="3843" width="23.140625" customWidth="1"/>
    <col min="3844" max="3844" width="45.42578125" customWidth="1"/>
    <col min="3845" max="3845" width="5.85546875" customWidth="1"/>
    <col min="3846" max="3846" width="12.28515625" customWidth="1"/>
    <col min="3847" max="3847" width="40" customWidth="1"/>
    <col min="3848" max="3848" width="2.140625" customWidth="1"/>
    <col min="3849" max="3852" width="18.42578125" customWidth="1"/>
    <col min="3853" max="3853" width="5.85546875" customWidth="1"/>
    <col min="3854" max="3856" width="9.7109375" customWidth="1"/>
    <col min="4099" max="4099" width="23.140625" customWidth="1"/>
    <col min="4100" max="4100" width="45.42578125" customWidth="1"/>
    <col min="4101" max="4101" width="5.85546875" customWidth="1"/>
    <col min="4102" max="4102" width="12.28515625" customWidth="1"/>
    <col min="4103" max="4103" width="40" customWidth="1"/>
    <col min="4104" max="4104" width="2.140625" customWidth="1"/>
    <col min="4105" max="4108" width="18.42578125" customWidth="1"/>
    <col min="4109" max="4109" width="5.85546875" customWidth="1"/>
    <col min="4110" max="4112" width="9.7109375" customWidth="1"/>
    <col min="4355" max="4355" width="23.140625" customWidth="1"/>
    <col min="4356" max="4356" width="45.42578125" customWidth="1"/>
    <col min="4357" max="4357" width="5.85546875" customWidth="1"/>
    <col min="4358" max="4358" width="12.28515625" customWidth="1"/>
    <col min="4359" max="4359" width="40" customWidth="1"/>
    <col min="4360" max="4360" width="2.140625" customWidth="1"/>
    <col min="4361" max="4364" width="18.42578125" customWidth="1"/>
    <col min="4365" max="4365" width="5.85546875" customWidth="1"/>
    <col min="4366" max="4368" width="9.7109375" customWidth="1"/>
    <col min="4611" max="4611" width="23.140625" customWidth="1"/>
    <col min="4612" max="4612" width="45.42578125" customWidth="1"/>
    <col min="4613" max="4613" width="5.85546875" customWidth="1"/>
    <col min="4614" max="4614" width="12.28515625" customWidth="1"/>
    <col min="4615" max="4615" width="40" customWidth="1"/>
    <col min="4616" max="4616" width="2.140625" customWidth="1"/>
    <col min="4617" max="4620" width="18.42578125" customWidth="1"/>
    <col min="4621" max="4621" width="5.85546875" customWidth="1"/>
    <col min="4622" max="4624" width="9.7109375" customWidth="1"/>
    <col min="4867" max="4867" width="23.140625" customWidth="1"/>
    <col min="4868" max="4868" width="45.42578125" customWidth="1"/>
    <col min="4869" max="4869" width="5.85546875" customWidth="1"/>
    <col min="4870" max="4870" width="12.28515625" customWidth="1"/>
    <col min="4871" max="4871" width="40" customWidth="1"/>
    <col min="4872" max="4872" width="2.140625" customWidth="1"/>
    <col min="4873" max="4876" width="18.42578125" customWidth="1"/>
    <col min="4877" max="4877" width="5.85546875" customWidth="1"/>
    <col min="4878" max="4880" width="9.7109375" customWidth="1"/>
    <col min="5123" max="5123" width="23.140625" customWidth="1"/>
    <col min="5124" max="5124" width="45.42578125" customWidth="1"/>
    <col min="5125" max="5125" width="5.85546875" customWidth="1"/>
    <col min="5126" max="5126" width="12.28515625" customWidth="1"/>
    <col min="5127" max="5127" width="40" customWidth="1"/>
    <col min="5128" max="5128" width="2.140625" customWidth="1"/>
    <col min="5129" max="5132" width="18.42578125" customWidth="1"/>
    <col min="5133" max="5133" width="5.85546875" customWidth="1"/>
    <col min="5134" max="5136" width="9.7109375" customWidth="1"/>
    <col min="5379" max="5379" width="23.140625" customWidth="1"/>
    <col min="5380" max="5380" width="45.42578125" customWidth="1"/>
    <col min="5381" max="5381" width="5.85546875" customWidth="1"/>
    <col min="5382" max="5382" width="12.28515625" customWidth="1"/>
    <col min="5383" max="5383" width="40" customWidth="1"/>
    <col min="5384" max="5384" width="2.140625" customWidth="1"/>
    <col min="5385" max="5388" width="18.42578125" customWidth="1"/>
    <col min="5389" max="5389" width="5.85546875" customWidth="1"/>
    <col min="5390" max="5392" width="9.7109375" customWidth="1"/>
    <col min="5635" max="5635" width="23.140625" customWidth="1"/>
    <col min="5636" max="5636" width="45.42578125" customWidth="1"/>
    <col min="5637" max="5637" width="5.85546875" customWidth="1"/>
    <col min="5638" max="5638" width="12.28515625" customWidth="1"/>
    <col min="5639" max="5639" width="40" customWidth="1"/>
    <col min="5640" max="5640" width="2.140625" customWidth="1"/>
    <col min="5641" max="5644" width="18.42578125" customWidth="1"/>
    <col min="5645" max="5645" width="5.85546875" customWidth="1"/>
    <col min="5646" max="5648" width="9.7109375" customWidth="1"/>
    <col min="5891" max="5891" width="23.140625" customWidth="1"/>
    <col min="5892" max="5892" width="45.42578125" customWidth="1"/>
    <col min="5893" max="5893" width="5.85546875" customWidth="1"/>
    <col min="5894" max="5894" width="12.28515625" customWidth="1"/>
    <col min="5895" max="5895" width="40" customWidth="1"/>
    <col min="5896" max="5896" width="2.140625" customWidth="1"/>
    <col min="5897" max="5900" width="18.42578125" customWidth="1"/>
    <col min="5901" max="5901" width="5.85546875" customWidth="1"/>
    <col min="5902" max="5904" width="9.7109375" customWidth="1"/>
    <col min="6147" max="6147" width="23.140625" customWidth="1"/>
    <col min="6148" max="6148" width="45.42578125" customWidth="1"/>
    <col min="6149" max="6149" width="5.85546875" customWidth="1"/>
    <col min="6150" max="6150" width="12.28515625" customWidth="1"/>
    <col min="6151" max="6151" width="40" customWidth="1"/>
    <col min="6152" max="6152" width="2.140625" customWidth="1"/>
    <col min="6153" max="6156" width="18.42578125" customWidth="1"/>
    <col min="6157" max="6157" width="5.85546875" customWidth="1"/>
    <col min="6158" max="6160" width="9.7109375" customWidth="1"/>
    <col min="6403" max="6403" width="23.140625" customWidth="1"/>
    <col min="6404" max="6404" width="45.42578125" customWidth="1"/>
    <col min="6405" max="6405" width="5.85546875" customWidth="1"/>
    <col min="6406" max="6406" width="12.28515625" customWidth="1"/>
    <col min="6407" max="6407" width="40" customWidth="1"/>
    <col min="6408" max="6408" width="2.140625" customWidth="1"/>
    <col min="6409" max="6412" width="18.42578125" customWidth="1"/>
    <col min="6413" max="6413" width="5.85546875" customWidth="1"/>
    <col min="6414" max="6416" width="9.7109375" customWidth="1"/>
    <col min="6659" max="6659" width="23.140625" customWidth="1"/>
    <col min="6660" max="6660" width="45.42578125" customWidth="1"/>
    <col min="6661" max="6661" width="5.85546875" customWidth="1"/>
    <col min="6662" max="6662" width="12.28515625" customWidth="1"/>
    <col min="6663" max="6663" width="40" customWidth="1"/>
    <col min="6664" max="6664" width="2.140625" customWidth="1"/>
    <col min="6665" max="6668" width="18.42578125" customWidth="1"/>
    <col min="6669" max="6669" width="5.85546875" customWidth="1"/>
    <col min="6670" max="6672" width="9.7109375" customWidth="1"/>
    <col min="6915" max="6915" width="23.140625" customWidth="1"/>
    <col min="6916" max="6916" width="45.42578125" customWidth="1"/>
    <col min="6917" max="6917" width="5.85546875" customWidth="1"/>
    <col min="6918" max="6918" width="12.28515625" customWidth="1"/>
    <col min="6919" max="6919" width="40" customWidth="1"/>
    <col min="6920" max="6920" width="2.140625" customWidth="1"/>
    <col min="6921" max="6924" width="18.42578125" customWidth="1"/>
    <col min="6925" max="6925" width="5.85546875" customWidth="1"/>
    <col min="6926" max="6928" width="9.7109375" customWidth="1"/>
    <col min="7171" max="7171" width="23.140625" customWidth="1"/>
    <col min="7172" max="7172" width="45.42578125" customWidth="1"/>
    <col min="7173" max="7173" width="5.85546875" customWidth="1"/>
    <col min="7174" max="7174" width="12.28515625" customWidth="1"/>
    <col min="7175" max="7175" width="40" customWidth="1"/>
    <col min="7176" max="7176" width="2.140625" customWidth="1"/>
    <col min="7177" max="7180" width="18.42578125" customWidth="1"/>
    <col min="7181" max="7181" width="5.85546875" customWidth="1"/>
    <col min="7182" max="7184" width="9.7109375" customWidth="1"/>
    <col min="7427" max="7427" width="23.140625" customWidth="1"/>
    <col min="7428" max="7428" width="45.42578125" customWidth="1"/>
    <col min="7429" max="7429" width="5.85546875" customWidth="1"/>
    <col min="7430" max="7430" width="12.28515625" customWidth="1"/>
    <col min="7431" max="7431" width="40" customWidth="1"/>
    <col min="7432" max="7432" width="2.140625" customWidth="1"/>
    <col min="7433" max="7436" width="18.42578125" customWidth="1"/>
    <col min="7437" max="7437" width="5.85546875" customWidth="1"/>
    <col min="7438" max="7440" width="9.7109375" customWidth="1"/>
    <col min="7683" max="7683" width="23.140625" customWidth="1"/>
    <col min="7684" max="7684" width="45.42578125" customWidth="1"/>
    <col min="7685" max="7685" width="5.85546875" customWidth="1"/>
    <col min="7686" max="7686" width="12.28515625" customWidth="1"/>
    <col min="7687" max="7687" width="40" customWidth="1"/>
    <col min="7688" max="7688" width="2.140625" customWidth="1"/>
    <col min="7689" max="7692" width="18.42578125" customWidth="1"/>
    <col min="7693" max="7693" width="5.85546875" customWidth="1"/>
    <col min="7694" max="7696" width="9.7109375" customWidth="1"/>
    <col min="7939" max="7939" width="23.140625" customWidth="1"/>
    <col min="7940" max="7940" width="45.42578125" customWidth="1"/>
    <col min="7941" max="7941" width="5.85546875" customWidth="1"/>
    <col min="7942" max="7942" width="12.28515625" customWidth="1"/>
    <col min="7943" max="7943" width="40" customWidth="1"/>
    <col min="7944" max="7944" width="2.140625" customWidth="1"/>
    <col min="7945" max="7948" width="18.42578125" customWidth="1"/>
    <col min="7949" max="7949" width="5.85546875" customWidth="1"/>
    <col min="7950" max="7952" width="9.7109375" customWidth="1"/>
    <col min="8195" max="8195" width="23.140625" customWidth="1"/>
    <col min="8196" max="8196" width="45.42578125" customWidth="1"/>
    <col min="8197" max="8197" width="5.85546875" customWidth="1"/>
    <col min="8198" max="8198" width="12.28515625" customWidth="1"/>
    <col min="8199" max="8199" width="40" customWidth="1"/>
    <col min="8200" max="8200" width="2.140625" customWidth="1"/>
    <col min="8201" max="8204" width="18.42578125" customWidth="1"/>
    <col min="8205" max="8205" width="5.85546875" customWidth="1"/>
    <col min="8206" max="8208" width="9.7109375" customWidth="1"/>
    <col min="8451" max="8451" width="23.140625" customWidth="1"/>
    <col min="8452" max="8452" width="45.42578125" customWidth="1"/>
    <col min="8453" max="8453" width="5.85546875" customWidth="1"/>
    <col min="8454" max="8454" width="12.28515625" customWidth="1"/>
    <col min="8455" max="8455" width="40" customWidth="1"/>
    <col min="8456" max="8456" width="2.140625" customWidth="1"/>
    <col min="8457" max="8460" width="18.42578125" customWidth="1"/>
    <col min="8461" max="8461" width="5.85546875" customWidth="1"/>
    <col min="8462" max="8464" width="9.7109375" customWidth="1"/>
    <col min="8707" max="8707" width="23.140625" customWidth="1"/>
    <col min="8708" max="8708" width="45.42578125" customWidth="1"/>
    <col min="8709" max="8709" width="5.85546875" customWidth="1"/>
    <col min="8710" max="8710" width="12.28515625" customWidth="1"/>
    <col min="8711" max="8711" width="40" customWidth="1"/>
    <col min="8712" max="8712" width="2.140625" customWidth="1"/>
    <col min="8713" max="8716" width="18.42578125" customWidth="1"/>
    <col min="8717" max="8717" width="5.85546875" customWidth="1"/>
    <col min="8718" max="8720" width="9.7109375" customWidth="1"/>
    <col min="8963" max="8963" width="23.140625" customWidth="1"/>
    <col min="8964" max="8964" width="45.42578125" customWidth="1"/>
    <col min="8965" max="8965" width="5.85546875" customWidth="1"/>
    <col min="8966" max="8966" width="12.28515625" customWidth="1"/>
    <col min="8967" max="8967" width="40" customWidth="1"/>
    <col min="8968" max="8968" width="2.140625" customWidth="1"/>
    <col min="8969" max="8972" width="18.42578125" customWidth="1"/>
    <col min="8973" max="8973" width="5.85546875" customWidth="1"/>
    <col min="8974" max="8976" width="9.7109375" customWidth="1"/>
    <col min="9219" max="9219" width="23.140625" customWidth="1"/>
    <col min="9220" max="9220" width="45.42578125" customWidth="1"/>
    <col min="9221" max="9221" width="5.85546875" customWidth="1"/>
    <col min="9222" max="9222" width="12.28515625" customWidth="1"/>
    <col min="9223" max="9223" width="40" customWidth="1"/>
    <col min="9224" max="9224" width="2.140625" customWidth="1"/>
    <col min="9225" max="9228" width="18.42578125" customWidth="1"/>
    <col min="9229" max="9229" width="5.85546875" customWidth="1"/>
    <col min="9230" max="9232" width="9.7109375" customWidth="1"/>
    <col min="9475" max="9475" width="23.140625" customWidth="1"/>
    <col min="9476" max="9476" width="45.42578125" customWidth="1"/>
    <col min="9477" max="9477" width="5.85546875" customWidth="1"/>
    <col min="9478" max="9478" width="12.28515625" customWidth="1"/>
    <col min="9479" max="9479" width="40" customWidth="1"/>
    <col min="9480" max="9480" width="2.140625" customWidth="1"/>
    <col min="9481" max="9484" width="18.42578125" customWidth="1"/>
    <col min="9485" max="9485" width="5.85546875" customWidth="1"/>
    <col min="9486" max="9488" width="9.7109375" customWidth="1"/>
    <col min="9731" max="9731" width="23.140625" customWidth="1"/>
    <col min="9732" max="9732" width="45.42578125" customWidth="1"/>
    <col min="9733" max="9733" width="5.85546875" customWidth="1"/>
    <col min="9734" max="9734" width="12.28515625" customWidth="1"/>
    <col min="9735" max="9735" width="40" customWidth="1"/>
    <col min="9736" max="9736" width="2.140625" customWidth="1"/>
    <col min="9737" max="9740" width="18.42578125" customWidth="1"/>
    <col min="9741" max="9741" width="5.85546875" customWidth="1"/>
    <col min="9742" max="9744" width="9.7109375" customWidth="1"/>
    <col min="9987" max="9987" width="23.140625" customWidth="1"/>
    <col min="9988" max="9988" width="45.42578125" customWidth="1"/>
    <col min="9989" max="9989" width="5.85546875" customWidth="1"/>
    <col min="9990" max="9990" width="12.28515625" customWidth="1"/>
    <col min="9991" max="9991" width="40" customWidth="1"/>
    <col min="9992" max="9992" width="2.140625" customWidth="1"/>
    <col min="9993" max="9996" width="18.42578125" customWidth="1"/>
    <col min="9997" max="9997" width="5.85546875" customWidth="1"/>
    <col min="9998" max="10000" width="9.7109375" customWidth="1"/>
    <col min="10243" max="10243" width="23.140625" customWidth="1"/>
    <col min="10244" max="10244" width="45.42578125" customWidth="1"/>
    <col min="10245" max="10245" width="5.85546875" customWidth="1"/>
    <col min="10246" max="10246" width="12.28515625" customWidth="1"/>
    <col min="10247" max="10247" width="40" customWidth="1"/>
    <col min="10248" max="10248" width="2.140625" customWidth="1"/>
    <col min="10249" max="10252" width="18.42578125" customWidth="1"/>
    <col min="10253" max="10253" width="5.85546875" customWidth="1"/>
    <col min="10254" max="10256" width="9.7109375" customWidth="1"/>
    <col min="10499" max="10499" width="23.140625" customWidth="1"/>
    <col min="10500" max="10500" width="45.42578125" customWidth="1"/>
    <col min="10501" max="10501" width="5.85546875" customWidth="1"/>
    <col min="10502" max="10502" width="12.28515625" customWidth="1"/>
    <col min="10503" max="10503" width="40" customWidth="1"/>
    <col min="10504" max="10504" width="2.140625" customWidth="1"/>
    <col min="10505" max="10508" width="18.42578125" customWidth="1"/>
    <col min="10509" max="10509" width="5.85546875" customWidth="1"/>
    <col min="10510" max="10512" width="9.7109375" customWidth="1"/>
    <col min="10755" max="10755" width="23.140625" customWidth="1"/>
    <col min="10756" max="10756" width="45.42578125" customWidth="1"/>
    <col min="10757" max="10757" width="5.85546875" customWidth="1"/>
    <col min="10758" max="10758" width="12.28515625" customWidth="1"/>
    <col min="10759" max="10759" width="40" customWidth="1"/>
    <col min="10760" max="10760" width="2.140625" customWidth="1"/>
    <col min="10761" max="10764" width="18.42578125" customWidth="1"/>
    <col min="10765" max="10765" width="5.85546875" customWidth="1"/>
    <col min="10766" max="10768" width="9.7109375" customWidth="1"/>
    <col min="11011" max="11011" width="23.140625" customWidth="1"/>
    <col min="11012" max="11012" width="45.42578125" customWidth="1"/>
    <col min="11013" max="11013" width="5.85546875" customWidth="1"/>
    <col min="11014" max="11014" width="12.28515625" customWidth="1"/>
    <col min="11015" max="11015" width="40" customWidth="1"/>
    <col min="11016" max="11016" width="2.140625" customWidth="1"/>
    <col min="11017" max="11020" width="18.42578125" customWidth="1"/>
    <col min="11021" max="11021" width="5.85546875" customWidth="1"/>
    <col min="11022" max="11024" width="9.7109375" customWidth="1"/>
    <col min="11267" max="11267" width="23.140625" customWidth="1"/>
    <col min="11268" max="11268" width="45.42578125" customWidth="1"/>
    <col min="11269" max="11269" width="5.85546875" customWidth="1"/>
    <col min="11270" max="11270" width="12.28515625" customWidth="1"/>
    <col min="11271" max="11271" width="40" customWidth="1"/>
    <col min="11272" max="11272" width="2.140625" customWidth="1"/>
    <col min="11273" max="11276" width="18.42578125" customWidth="1"/>
    <col min="11277" max="11277" width="5.85546875" customWidth="1"/>
    <col min="11278" max="11280" width="9.7109375" customWidth="1"/>
    <col min="11523" max="11523" width="23.140625" customWidth="1"/>
    <col min="11524" max="11524" width="45.42578125" customWidth="1"/>
    <col min="11525" max="11525" width="5.85546875" customWidth="1"/>
    <col min="11526" max="11526" width="12.28515625" customWidth="1"/>
    <col min="11527" max="11527" width="40" customWidth="1"/>
    <col min="11528" max="11528" width="2.140625" customWidth="1"/>
    <col min="11529" max="11532" width="18.42578125" customWidth="1"/>
    <col min="11533" max="11533" width="5.85546875" customWidth="1"/>
    <col min="11534" max="11536" width="9.7109375" customWidth="1"/>
    <col min="11779" max="11779" width="23.140625" customWidth="1"/>
    <col min="11780" max="11780" width="45.42578125" customWidth="1"/>
    <col min="11781" max="11781" width="5.85546875" customWidth="1"/>
    <col min="11782" max="11782" width="12.28515625" customWidth="1"/>
    <col min="11783" max="11783" width="40" customWidth="1"/>
    <col min="11784" max="11784" width="2.140625" customWidth="1"/>
    <col min="11785" max="11788" width="18.42578125" customWidth="1"/>
    <col min="11789" max="11789" width="5.85546875" customWidth="1"/>
    <col min="11790" max="11792" width="9.7109375" customWidth="1"/>
    <col min="12035" max="12035" width="23.140625" customWidth="1"/>
    <col min="12036" max="12036" width="45.42578125" customWidth="1"/>
    <col min="12037" max="12037" width="5.85546875" customWidth="1"/>
    <col min="12038" max="12038" width="12.28515625" customWidth="1"/>
    <col min="12039" max="12039" width="40" customWidth="1"/>
    <col min="12040" max="12040" width="2.140625" customWidth="1"/>
    <col min="12041" max="12044" width="18.42578125" customWidth="1"/>
    <col min="12045" max="12045" width="5.85546875" customWidth="1"/>
    <col min="12046" max="12048" width="9.7109375" customWidth="1"/>
    <col min="12291" max="12291" width="23.140625" customWidth="1"/>
    <col min="12292" max="12292" width="45.42578125" customWidth="1"/>
    <col min="12293" max="12293" width="5.85546875" customWidth="1"/>
    <col min="12294" max="12294" width="12.28515625" customWidth="1"/>
    <col min="12295" max="12295" width="40" customWidth="1"/>
    <col min="12296" max="12296" width="2.140625" customWidth="1"/>
    <col min="12297" max="12300" width="18.42578125" customWidth="1"/>
    <col min="12301" max="12301" width="5.85546875" customWidth="1"/>
    <col min="12302" max="12304" width="9.7109375" customWidth="1"/>
    <col min="12547" max="12547" width="23.140625" customWidth="1"/>
    <col min="12548" max="12548" width="45.42578125" customWidth="1"/>
    <col min="12549" max="12549" width="5.85546875" customWidth="1"/>
    <col min="12550" max="12550" width="12.28515625" customWidth="1"/>
    <col min="12551" max="12551" width="40" customWidth="1"/>
    <col min="12552" max="12552" width="2.140625" customWidth="1"/>
    <col min="12553" max="12556" width="18.42578125" customWidth="1"/>
    <col min="12557" max="12557" width="5.85546875" customWidth="1"/>
    <col min="12558" max="12560" width="9.7109375" customWidth="1"/>
    <col min="12803" max="12803" width="23.140625" customWidth="1"/>
    <col min="12804" max="12804" width="45.42578125" customWidth="1"/>
    <col min="12805" max="12805" width="5.85546875" customWidth="1"/>
    <col min="12806" max="12806" width="12.28515625" customWidth="1"/>
    <col min="12807" max="12807" width="40" customWidth="1"/>
    <col min="12808" max="12808" width="2.140625" customWidth="1"/>
    <col min="12809" max="12812" width="18.42578125" customWidth="1"/>
    <col min="12813" max="12813" width="5.85546875" customWidth="1"/>
    <col min="12814" max="12816" width="9.7109375" customWidth="1"/>
    <col min="13059" max="13059" width="23.140625" customWidth="1"/>
    <col min="13060" max="13060" width="45.42578125" customWidth="1"/>
    <col min="13061" max="13061" width="5.85546875" customWidth="1"/>
    <col min="13062" max="13062" width="12.28515625" customWidth="1"/>
    <col min="13063" max="13063" width="40" customWidth="1"/>
    <col min="13064" max="13064" width="2.140625" customWidth="1"/>
    <col min="13065" max="13068" width="18.42578125" customWidth="1"/>
    <col min="13069" max="13069" width="5.85546875" customWidth="1"/>
    <col min="13070" max="13072" width="9.7109375" customWidth="1"/>
    <col min="13315" max="13315" width="23.140625" customWidth="1"/>
    <col min="13316" max="13316" width="45.42578125" customWidth="1"/>
    <col min="13317" max="13317" width="5.85546875" customWidth="1"/>
    <col min="13318" max="13318" width="12.28515625" customWidth="1"/>
    <col min="13319" max="13319" width="40" customWidth="1"/>
    <col min="13320" max="13320" width="2.140625" customWidth="1"/>
    <col min="13321" max="13324" width="18.42578125" customWidth="1"/>
    <col min="13325" max="13325" width="5.85546875" customWidth="1"/>
    <col min="13326" max="13328" width="9.7109375" customWidth="1"/>
    <col min="13571" max="13571" width="23.140625" customWidth="1"/>
    <col min="13572" max="13572" width="45.42578125" customWidth="1"/>
    <col min="13573" max="13573" width="5.85546875" customWidth="1"/>
    <col min="13574" max="13574" width="12.28515625" customWidth="1"/>
    <col min="13575" max="13575" width="40" customWidth="1"/>
    <col min="13576" max="13576" width="2.140625" customWidth="1"/>
    <col min="13577" max="13580" width="18.42578125" customWidth="1"/>
    <col min="13581" max="13581" width="5.85546875" customWidth="1"/>
    <col min="13582" max="13584" width="9.7109375" customWidth="1"/>
    <col min="13827" max="13827" width="23.140625" customWidth="1"/>
    <col min="13828" max="13828" width="45.42578125" customWidth="1"/>
    <col min="13829" max="13829" width="5.85546875" customWidth="1"/>
    <col min="13830" max="13830" width="12.28515625" customWidth="1"/>
    <col min="13831" max="13831" width="40" customWidth="1"/>
    <col min="13832" max="13832" width="2.140625" customWidth="1"/>
    <col min="13833" max="13836" width="18.42578125" customWidth="1"/>
    <col min="13837" max="13837" width="5.85546875" customWidth="1"/>
    <col min="13838" max="13840" width="9.7109375" customWidth="1"/>
    <col min="14083" max="14083" width="23.140625" customWidth="1"/>
    <col min="14084" max="14084" width="45.42578125" customWidth="1"/>
    <col min="14085" max="14085" width="5.85546875" customWidth="1"/>
    <col min="14086" max="14086" width="12.28515625" customWidth="1"/>
    <col min="14087" max="14087" width="40" customWidth="1"/>
    <col min="14088" max="14088" width="2.140625" customWidth="1"/>
    <col min="14089" max="14092" width="18.42578125" customWidth="1"/>
    <col min="14093" max="14093" width="5.85546875" customWidth="1"/>
    <col min="14094" max="14096" width="9.7109375" customWidth="1"/>
    <col min="14339" max="14339" width="23.140625" customWidth="1"/>
    <col min="14340" max="14340" width="45.42578125" customWidth="1"/>
    <col min="14341" max="14341" width="5.85546875" customWidth="1"/>
    <col min="14342" max="14342" width="12.28515625" customWidth="1"/>
    <col min="14343" max="14343" width="40" customWidth="1"/>
    <col min="14344" max="14344" width="2.140625" customWidth="1"/>
    <col min="14345" max="14348" width="18.42578125" customWidth="1"/>
    <col min="14349" max="14349" width="5.85546875" customWidth="1"/>
    <col min="14350" max="14352" width="9.7109375" customWidth="1"/>
    <col min="14595" max="14595" width="23.140625" customWidth="1"/>
    <col min="14596" max="14596" width="45.42578125" customWidth="1"/>
    <col min="14597" max="14597" width="5.85546875" customWidth="1"/>
    <col min="14598" max="14598" width="12.28515625" customWidth="1"/>
    <col min="14599" max="14599" width="40" customWidth="1"/>
    <col min="14600" max="14600" width="2.140625" customWidth="1"/>
    <col min="14601" max="14604" width="18.42578125" customWidth="1"/>
    <col min="14605" max="14605" width="5.85546875" customWidth="1"/>
    <col min="14606" max="14608" width="9.7109375" customWidth="1"/>
    <col min="14851" max="14851" width="23.140625" customWidth="1"/>
    <col min="14852" max="14852" width="45.42578125" customWidth="1"/>
    <col min="14853" max="14853" width="5.85546875" customWidth="1"/>
    <col min="14854" max="14854" width="12.28515625" customWidth="1"/>
    <col min="14855" max="14855" width="40" customWidth="1"/>
    <col min="14856" max="14856" width="2.140625" customWidth="1"/>
    <col min="14857" max="14860" width="18.42578125" customWidth="1"/>
    <col min="14861" max="14861" width="5.85546875" customWidth="1"/>
    <col min="14862" max="14864" width="9.7109375" customWidth="1"/>
    <col min="15107" max="15107" width="23.140625" customWidth="1"/>
    <col min="15108" max="15108" width="45.42578125" customWidth="1"/>
    <col min="15109" max="15109" width="5.85546875" customWidth="1"/>
    <col min="15110" max="15110" width="12.28515625" customWidth="1"/>
    <col min="15111" max="15111" width="40" customWidth="1"/>
    <col min="15112" max="15112" width="2.140625" customWidth="1"/>
    <col min="15113" max="15116" width="18.42578125" customWidth="1"/>
    <col min="15117" max="15117" width="5.85546875" customWidth="1"/>
    <col min="15118" max="15120" width="9.7109375" customWidth="1"/>
    <col min="15363" max="15363" width="23.140625" customWidth="1"/>
    <col min="15364" max="15364" width="45.42578125" customWidth="1"/>
    <col min="15365" max="15365" width="5.85546875" customWidth="1"/>
    <col min="15366" max="15366" width="12.28515625" customWidth="1"/>
    <col min="15367" max="15367" width="40" customWidth="1"/>
    <col min="15368" max="15368" width="2.140625" customWidth="1"/>
    <col min="15369" max="15372" width="18.42578125" customWidth="1"/>
    <col min="15373" max="15373" width="5.85546875" customWidth="1"/>
    <col min="15374" max="15376" width="9.7109375" customWidth="1"/>
    <col min="15619" max="15619" width="23.140625" customWidth="1"/>
    <col min="15620" max="15620" width="45.42578125" customWidth="1"/>
    <col min="15621" max="15621" width="5.85546875" customWidth="1"/>
    <col min="15622" max="15622" width="12.28515625" customWidth="1"/>
    <col min="15623" max="15623" width="40" customWidth="1"/>
    <col min="15624" max="15624" width="2.140625" customWidth="1"/>
    <col min="15625" max="15628" width="18.42578125" customWidth="1"/>
    <col min="15629" max="15629" width="5.85546875" customWidth="1"/>
    <col min="15630" max="15632" width="9.7109375" customWidth="1"/>
    <col min="15875" max="15875" width="23.140625" customWidth="1"/>
    <col min="15876" max="15876" width="45.42578125" customWidth="1"/>
    <col min="15877" max="15877" width="5.85546875" customWidth="1"/>
    <col min="15878" max="15878" width="12.28515625" customWidth="1"/>
    <col min="15879" max="15879" width="40" customWidth="1"/>
    <col min="15880" max="15880" width="2.140625" customWidth="1"/>
    <col min="15881" max="15884" width="18.42578125" customWidth="1"/>
    <col min="15885" max="15885" width="5.85546875" customWidth="1"/>
    <col min="15886" max="15888" width="9.7109375" customWidth="1"/>
    <col min="16131" max="16131" width="23.140625" customWidth="1"/>
    <col min="16132" max="16132" width="45.42578125" customWidth="1"/>
    <col min="16133" max="16133" width="5.85546875" customWidth="1"/>
    <col min="16134" max="16134" width="12.28515625" customWidth="1"/>
    <col min="16135" max="16135" width="40" customWidth="1"/>
    <col min="16136" max="16136" width="2.140625" customWidth="1"/>
    <col min="16137" max="16140" width="18.42578125" customWidth="1"/>
    <col min="16141" max="16141" width="5.85546875" customWidth="1"/>
    <col min="16142" max="16144" width="9.7109375" customWidth="1"/>
  </cols>
  <sheetData>
    <row r="1" spans="2:14" ht="15.75" thickBot="1" x14ac:dyDescent="0.3"/>
    <row r="2" spans="2:14" ht="15.75" thickTop="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5"/>
    </row>
    <row r="3" spans="2:14" ht="21" x14ac:dyDescent="0.35">
      <c r="B3" s="6"/>
      <c r="C3" s="9"/>
      <c r="D3" s="9"/>
      <c r="E3" s="9"/>
      <c r="F3" s="9"/>
      <c r="G3" s="9"/>
      <c r="H3" s="9"/>
      <c r="I3" s="9"/>
      <c r="J3" s="9"/>
      <c r="K3" s="9"/>
      <c r="L3" s="9"/>
      <c r="M3" s="10"/>
    </row>
    <row r="4" spans="2:14" ht="21" x14ac:dyDescent="0.35">
      <c r="B4" s="6"/>
      <c r="C4" s="43" t="s">
        <v>124</v>
      </c>
      <c r="D4" s="43"/>
      <c r="E4" s="43"/>
      <c r="F4" s="44"/>
      <c r="G4" s="44"/>
      <c r="H4" s="43"/>
      <c r="I4" s="44"/>
      <c r="J4" s="44"/>
      <c r="K4" s="44"/>
      <c r="L4" s="44"/>
      <c r="M4" s="10"/>
    </row>
    <row r="5" spans="2:14" s="11" customFormat="1" ht="18.75" x14ac:dyDescent="0.3">
      <c r="B5" s="6"/>
      <c r="C5" s="21"/>
      <c r="D5" s="21"/>
      <c r="E5" s="21"/>
      <c r="F5" s="204"/>
      <c r="G5" s="204"/>
      <c r="H5" s="204"/>
      <c r="I5" s="204"/>
      <c r="J5" s="204"/>
      <c r="K5" s="204"/>
      <c r="L5" s="204"/>
      <c r="M5" s="15"/>
    </row>
    <row r="6" spans="2:14" s="11" customFormat="1" ht="18.75" x14ac:dyDescent="0.3">
      <c r="B6" s="6"/>
      <c r="C6" s="46"/>
      <c r="F6" s="46"/>
      <c r="G6" s="46"/>
      <c r="H6" s="46" t="s">
        <v>42</v>
      </c>
      <c r="I6" s="46">
        <f>'Finance annexe'!$J$6</f>
        <v>0</v>
      </c>
      <c r="M6" s="15"/>
    </row>
    <row r="7" spans="2:14" s="11" customFormat="1" ht="18.75" x14ac:dyDescent="0.3">
      <c r="B7" s="6"/>
      <c r="C7" s="46"/>
      <c r="D7" s="46"/>
      <c r="E7" s="46"/>
      <c r="F7" s="45"/>
      <c r="G7" s="45"/>
      <c r="H7" s="46"/>
      <c r="I7" s="45"/>
      <c r="J7" s="45"/>
      <c r="K7" s="45"/>
      <c r="L7" s="45"/>
      <c r="M7" s="15"/>
    </row>
    <row r="8" spans="2:14" s="11" customFormat="1" ht="18.75" x14ac:dyDescent="0.3">
      <c r="B8" s="6"/>
      <c r="C8" s="46"/>
      <c r="D8" s="46"/>
      <c r="E8" s="46"/>
      <c r="F8" s="45"/>
      <c r="G8" s="45"/>
      <c r="H8" s="46"/>
      <c r="I8" s="45"/>
      <c r="J8" s="45"/>
      <c r="K8" s="45"/>
      <c r="L8" s="45"/>
      <c r="M8" s="15"/>
    </row>
    <row r="9" spans="2:14" ht="57.75" customHeight="1" x14ac:dyDescent="0.25">
      <c r="B9" s="16"/>
      <c r="C9" s="167" t="s">
        <v>96</v>
      </c>
      <c r="D9" s="31"/>
      <c r="E9" s="157" t="s">
        <v>120</v>
      </c>
      <c r="F9" s="166" t="s">
        <v>122</v>
      </c>
      <c r="H9" s="157" t="s">
        <v>121</v>
      </c>
      <c r="I9" s="165" t="s">
        <v>123</v>
      </c>
      <c r="K9" s="157" t="s">
        <v>126</v>
      </c>
      <c r="L9" s="166" t="s">
        <v>125</v>
      </c>
      <c r="M9" s="10"/>
      <c r="N9" s="17"/>
    </row>
    <row r="10" spans="2:14" ht="15.75" customHeight="1" x14ac:dyDescent="0.25">
      <c r="B10" s="16"/>
      <c r="C10" s="167"/>
      <c r="D10" s="31"/>
      <c r="E10" s="14">
        <f>'Finance annexe'!$D$106</f>
        <v>0</v>
      </c>
      <c r="F10" s="166"/>
      <c r="H10" s="137" t="e">
        <f>'Finance annexe'!K72/'Finance annexe'!K108</f>
        <v>#DIV/0!</v>
      </c>
      <c r="I10" s="165"/>
      <c r="K10" s="137">
        <f>'Finance annexe'!$F$22</f>
        <v>0</v>
      </c>
      <c r="L10" s="166"/>
      <c r="M10" s="10"/>
      <c r="N10" s="17"/>
    </row>
    <row r="11" spans="2:14" s="7" customFormat="1" ht="15.75" x14ac:dyDescent="0.25">
      <c r="B11" s="53"/>
      <c r="C11" s="168">
        <v>1</v>
      </c>
      <c r="D11" s="169"/>
      <c r="E11" s="54"/>
      <c r="F11" s="169" t="e">
        <f t="shared" ref="F11:F42" si="0">CEILING(C11,$E$10)/$E$10</f>
        <v>#DIV/0!</v>
      </c>
      <c r="G11" s="170"/>
      <c r="H11" s="54"/>
      <c r="I11" s="171" t="e">
        <f t="shared" ref="I11:I42" si="1">F11*$H$10/C11</f>
        <v>#DIV/0!</v>
      </c>
      <c r="J11" s="170"/>
      <c r="K11" s="170"/>
      <c r="L11" s="172" t="e">
        <f>IF($K$10-I11&gt;0,yes,"  ")</f>
        <v>#DIV/0!</v>
      </c>
      <c r="M11" s="55"/>
    </row>
    <row r="12" spans="2:14" s="7" customFormat="1" ht="15.75" x14ac:dyDescent="0.25">
      <c r="B12" s="173"/>
      <c r="C12" s="174">
        <v>2</v>
      </c>
      <c r="D12" s="175"/>
      <c r="E12" s="175"/>
      <c r="F12" s="175" t="e">
        <f t="shared" si="0"/>
        <v>#DIV/0!</v>
      </c>
      <c r="G12" s="176"/>
      <c r="H12" s="175"/>
      <c r="I12" s="177" t="e">
        <f t="shared" si="1"/>
        <v>#DIV/0!</v>
      </c>
      <c r="J12" s="176"/>
      <c r="K12" s="176"/>
      <c r="L12" s="178" t="e">
        <f>IF($K$10-I12&gt;0,yes,"  ")</f>
        <v>#DIV/0!</v>
      </c>
      <c r="M12" s="179"/>
    </row>
    <row r="13" spans="2:14" s="7" customFormat="1" ht="15.75" x14ac:dyDescent="0.25">
      <c r="B13" s="173"/>
      <c r="C13" s="174">
        <v>3</v>
      </c>
      <c r="D13" s="175"/>
      <c r="E13" s="175"/>
      <c r="F13" s="175" t="e">
        <f t="shared" si="0"/>
        <v>#DIV/0!</v>
      </c>
      <c r="G13" s="176"/>
      <c r="H13" s="175"/>
      <c r="I13" s="177" t="e">
        <f t="shared" si="1"/>
        <v>#DIV/0!</v>
      </c>
      <c r="J13" s="176"/>
      <c r="K13" s="176"/>
      <c r="L13" s="178" t="e">
        <f>IF($K$10-I13&gt;0,yes,"  ")</f>
        <v>#DIV/0!</v>
      </c>
      <c r="M13" s="179"/>
    </row>
    <row r="14" spans="2:14" s="7" customFormat="1" ht="15.75" x14ac:dyDescent="0.25">
      <c r="B14" s="173"/>
      <c r="C14" s="174">
        <v>4</v>
      </c>
      <c r="D14" s="175"/>
      <c r="E14" s="175"/>
      <c r="F14" s="175" t="e">
        <f t="shared" si="0"/>
        <v>#DIV/0!</v>
      </c>
      <c r="G14" s="176"/>
      <c r="H14" s="175"/>
      <c r="I14" s="177" t="e">
        <f t="shared" si="1"/>
        <v>#DIV/0!</v>
      </c>
      <c r="J14" s="176"/>
      <c r="K14" s="176"/>
      <c r="L14" s="178" t="e">
        <f>IF($K$10-I14&gt;0,yes,"  ")</f>
        <v>#DIV/0!</v>
      </c>
      <c r="M14" s="179"/>
    </row>
    <row r="15" spans="2:14" s="7" customFormat="1" ht="15.75" x14ac:dyDescent="0.25">
      <c r="B15" s="173"/>
      <c r="C15" s="174">
        <v>5</v>
      </c>
      <c r="D15" s="175"/>
      <c r="E15" s="175"/>
      <c r="F15" s="175" t="e">
        <f t="shared" si="0"/>
        <v>#DIV/0!</v>
      </c>
      <c r="G15" s="176"/>
      <c r="H15" s="175"/>
      <c r="I15" s="177" t="e">
        <f t="shared" si="1"/>
        <v>#DIV/0!</v>
      </c>
      <c r="J15" s="176"/>
      <c r="K15" s="176"/>
      <c r="L15" s="178" t="e">
        <f>IF($K$10-I15&gt;0,"yes","  ")</f>
        <v>#DIV/0!</v>
      </c>
      <c r="M15" s="179"/>
    </row>
    <row r="16" spans="2:14" s="7" customFormat="1" ht="15.75" x14ac:dyDescent="0.25">
      <c r="B16" s="173"/>
      <c r="C16" s="174">
        <v>6</v>
      </c>
      <c r="D16" s="175"/>
      <c r="E16" s="175"/>
      <c r="F16" s="175" t="e">
        <f t="shared" si="0"/>
        <v>#DIV/0!</v>
      </c>
      <c r="G16" s="176"/>
      <c r="H16" s="175"/>
      <c r="I16" s="177" t="e">
        <f t="shared" si="1"/>
        <v>#DIV/0!</v>
      </c>
      <c r="J16" s="176"/>
      <c r="K16" s="176"/>
      <c r="L16" s="178" t="e">
        <f t="shared" ref="L16:L79" si="2">IF($K$10-I16&gt;0,"yes","  ")</f>
        <v>#DIV/0!</v>
      </c>
      <c r="M16" s="179"/>
    </row>
    <row r="17" spans="2:13" s="7" customFormat="1" ht="15.75" x14ac:dyDescent="0.25">
      <c r="B17" s="173"/>
      <c r="C17" s="174">
        <v>7</v>
      </c>
      <c r="D17" s="175"/>
      <c r="E17" s="175"/>
      <c r="F17" s="175" t="e">
        <f t="shared" si="0"/>
        <v>#DIV/0!</v>
      </c>
      <c r="G17" s="176"/>
      <c r="H17" s="175"/>
      <c r="I17" s="177" t="e">
        <f t="shared" si="1"/>
        <v>#DIV/0!</v>
      </c>
      <c r="J17" s="176"/>
      <c r="K17" s="176"/>
      <c r="L17" s="178" t="e">
        <f t="shared" si="2"/>
        <v>#DIV/0!</v>
      </c>
      <c r="M17" s="179"/>
    </row>
    <row r="18" spans="2:13" s="7" customFormat="1" ht="15.75" x14ac:dyDescent="0.25">
      <c r="B18" s="173"/>
      <c r="C18" s="174">
        <v>8</v>
      </c>
      <c r="D18" s="175"/>
      <c r="E18" s="175"/>
      <c r="F18" s="175" t="e">
        <f t="shared" si="0"/>
        <v>#DIV/0!</v>
      </c>
      <c r="G18" s="176"/>
      <c r="H18" s="175"/>
      <c r="I18" s="177" t="e">
        <f t="shared" si="1"/>
        <v>#DIV/0!</v>
      </c>
      <c r="J18" s="176"/>
      <c r="K18" s="176"/>
      <c r="L18" s="178" t="e">
        <f t="shared" si="2"/>
        <v>#DIV/0!</v>
      </c>
      <c r="M18" s="179"/>
    </row>
    <row r="19" spans="2:13" s="7" customFormat="1" ht="15.75" x14ac:dyDescent="0.25">
      <c r="B19" s="173"/>
      <c r="C19" s="174">
        <v>9</v>
      </c>
      <c r="D19" s="175"/>
      <c r="E19" s="175"/>
      <c r="F19" s="175" t="e">
        <f t="shared" si="0"/>
        <v>#DIV/0!</v>
      </c>
      <c r="G19" s="176"/>
      <c r="H19" s="175"/>
      <c r="I19" s="177" t="e">
        <f t="shared" si="1"/>
        <v>#DIV/0!</v>
      </c>
      <c r="J19" s="176"/>
      <c r="K19" s="176"/>
      <c r="L19" s="178" t="e">
        <f t="shared" si="2"/>
        <v>#DIV/0!</v>
      </c>
      <c r="M19" s="179"/>
    </row>
    <row r="20" spans="2:13" s="7" customFormat="1" ht="15.75" x14ac:dyDescent="0.25">
      <c r="B20" s="173"/>
      <c r="C20" s="174">
        <v>10</v>
      </c>
      <c r="D20" s="175"/>
      <c r="E20" s="175"/>
      <c r="F20" s="175" t="e">
        <f t="shared" si="0"/>
        <v>#DIV/0!</v>
      </c>
      <c r="G20" s="176"/>
      <c r="H20" s="175"/>
      <c r="I20" s="177" t="e">
        <f t="shared" si="1"/>
        <v>#DIV/0!</v>
      </c>
      <c r="J20" s="176"/>
      <c r="K20" s="176"/>
      <c r="L20" s="178" t="e">
        <f t="shared" si="2"/>
        <v>#DIV/0!</v>
      </c>
      <c r="M20" s="179"/>
    </row>
    <row r="21" spans="2:13" s="7" customFormat="1" ht="15.75" x14ac:dyDescent="0.25">
      <c r="B21" s="173"/>
      <c r="C21" s="174">
        <v>11</v>
      </c>
      <c r="D21" s="175"/>
      <c r="E21" s="175"/>
      <c r="F21" s="175" t="e">
        <f t="shared" si="0"/>
        <v>#DIV/0!</v>
      </c>
      <c r="G21" s="176"/>
      <c r="H21" s="175"/>
      <c r="I21" s="177" t="e">
        <f t="shared" si="1"/>
        <v>#DIV/0!</v>
      </c>
      <c r="J21" s="176"/>
      <c r="K21" s="176"/>
      <c r="L21" s="178" t="e">
        <f t="shared" si="2"/>
        <v>#DIV/0!</v>
      </c>
      <c r="M21" s="179"/>
    </row>
    <row r="22" spans="2:13" s="7" customFormat="1" ht="15.75" x14ac:dyDescent="0.25">
      <c r="B22" s="173"/>
      <c r="C22" s="174">
        <v>12</v>
      </c>
      <c r="D22" s="175"/>
      <c r="E22" s="175"/>
      <c r="F22" s="175" t="e">
        <f t="shared" si="0"/>
        <v>#DIV/0!</v>
      </c>
      <c r="G22" s="176"/>
      <c r="H22" s="175"/>
      <c r="I22" s="177" t="e">
        <f t="shared" si="1"/>
        <v>#DIV/0!</v>
      </c>
      <c r="J22" s="176"/>
      <c r="K22" s="176"/>
      <c r="L22" s="178" t="e">
        <f t="shared" si="2"/>
        <v>#DIV/0!</v>
      </c>
      <c r="M22" s="179"/>
    </row>
    <row r="23" spans="2:13" s="7" customFormat="1" ht="15.75" x14ac:dyDescent="0.25">
      <c r="B23" s="173"/>
      <c r="C23" s="174">
        <v>13</v>
      </c>
      <c r="D23" s="175"/>
      <c r="E23" s="175"/>
      <c r="F23" s="175" t="e">
        <f t="shared" si="0"/>
        <v>#DIV/0!</v>
      </c>
      <c r="G23" s="176"/>
      <c r="H23" s="175"/>
      <c r="I23" s="177" t="e">
        <f t="shared" si="1"/>
        <v>#DIV/0!</v>
      </c>
      <c r="J23" s="176"/>
      <c r="K23" s="176"/>
      <c r="L23" s="178" t="e">
        <f t="shared" si="2"/>
        <v>#DIV/0!</v>
      </c>
      <c r="M23" s="179"/>
    </row>
    <row r="24" spans="2:13" s="7" customFormat="1" ht="15.75" x14ac:dyDescent="0.25">
      <c r="B24" s="173"/>
      <c r="C24" s="174">
        <v>14</v>
      </c>
      <c r="D24" s="175"/>
      <c r="E24" s="175"/>
      <c r="F24" s="175" t="e">
        <f t="shared" si="0"/>
        <v>#DIV/0!</v>
      </c>
      <c r="G24" s="176"/>
      <c r="H24" s="175"/>
      <c r="I24" s="177" t="e">
        <f t="shared" si="1"/>
        <v>#DIV/0!</v>
      </c>
      <c r="J24" s="176"/>
      <c r="K24" s="176"/>
      <c r="L24" s="178" t="e">
        <f t="shared" si="2"/>
        <v>#DIV/0!</v>
      </c>
      <c r="M24" s="179"/>
    </row>
    <row r="25" spans="2:13" s="7" customFormat="1" ht="15.75" x14ac:dyDescent="0.25">
      <c r="B25" s="173"/>
      <c r="C25" s="174">
        <v>15</v>
      </c>
      <c r="D25" s="175"/>
      <c r="E25" s="175"/>
      <c r="F25" s="175" t="e">
        <f t="shared" si="0"/>
        <v>#DIV/0!</v>
      </c>
      <c r="G25" s="176"/>
      <c r="H25" s="175"/>
      <c r="I25" s="177" t="e">
        <f t="shared" si="1"/>
        <v>#DIV/0!</v>
      </c>
      <c r="J25" s="176"/>
      <c r="K25" s="176"/>
      <c r="L25" s="178" t="e">
        <f t="shared" si="2"/>
        <v>#DIV/0!</v>
      </c>
      <c r="M25" s="179"/>
    </row>
    <row r="26" spans="2:13" s="7" customFormat="1" ht="15.75" x14ac:dyDescent="0.25">
      <c r="B26" s="173"/>
      <c r="C26" s="174">
        <v>16</v>
      </c>
      <c r="D26" s="175"/>
      <c r="E26" s="175"/>
      <c r="F26" s="175" t="e">
        <f t="shared" si="0"/>
        <v>#DIV/0!</v>
      </c>
      <c r="G26" s="176"/>
      <c r="H26" s="175"/>
      <c r="I26" s="177" t="e">
        <f t="shared" si="1"/>
        <v>#DIV/0!</v>
      </c>
      <c r="J26" s="176"/>
      <c r="K26" s="176"/>
      <c r="L26" s="178" t="e">
        <f t="shared" si="2"/>
        <v>#DIV/0!</v>
      </c>
      <c r="M26" s="179"/>
    </row>
    <row r="27" spans="2:13" s="7" customFormat="1" ht="15.75" x14ac:dyDescent="0.25">
      <c r="B27" s="173"/>
      <c r="C27" s="174">
        <v>17</v>
      </c>
      <c r="D27" s="175"/>
      <c r="E27" s="175"/>
      <c r="F27" s="175" t="e">
        <f t="shared" si="0"/>
        <v>#DIV/0!</v>
      </c>
      <c r="G27" s="176"/>
      <c r="H27" s="175"/>
      <c r="I27" s="177" t="e">
        <f t="shared" si="1"/>
        <v>#DIV/0!</v>
      </c>
      <c r="J27" s="176"/>
      <c r="K27" s="176"/>
      <c r="L27" s="178" t="e">
        <f t="shared" si="2"/>
        <v>#DIV/0!</v>
      </c>
      <c r="M27" s="179"/>
    </row>
    <row r="28" spans="2:13" s="7" customFormat="1" ht="15.75" x14ac:dyDescent="0.25">
      <c r="B28" s="173"/>
      <c r="C28" s="174">
        <v>18</v>
      </c>
      <c r="D28" s="175"/>
      <c r="E28" s="175"/>
      <c r="F28" s="175" t="e">
        <f t="shared" si="0"/>
        <v>#DIV/0!</v>
      </c>
      <c r="G28" s="176"/>
      <c r="H28" s="175"/>
      <c r="I28" s="177" t="e">
        <f t="shared" si="1"/>
        <v>#DIV/0!</v>
      </c>
      <c r="J28" s="176"/>
      <c r="K28" s="176"/>
      <c r="L28" s="178" t="e">
        <f t="shared" si="2"/>
        <v>#DIV/0!</v>
      </c>
      <c r="M28" s="179"/>
    </row>
    <row r="29" spans="2:13" s="7" customFormat="1" ht="15.75" x14ac:dyDescent="0.25">
      <c r="B29" s="173"/>
      <c r="C29" s="174">
        <v>19</v>
      </c>
      <c r="D29" s="175"/>
      <c r="E29" s="175"/>
      <c r="F29" s="175" t="e">
        <f t="shared" si="0"/>
        <v>#DIV/0!</v>
      </c>
      <c r="G29" s="176"/>
      <c r="H29" s="175"/>
      <c r="I29" s="177" t="e">
        <f t="shared" si="1"/>
        <v>#DIV/0!</v>
      </c>
      <c r="J29" s="176"/>
      <c r="K29" s="176"/>
      <c r="L29" s="178" t="e">
        <f t="shared" si="2"/>
        <v>#DIV/0!</v>
      </c>
      <c r="M29" s="179"/>
    </row>
    <row r="30" spans="2:13" s="7" customFormat="1" ht="15.75" x14ac:dyDescent="0.25">
      <c r="B30" s="173"/>
      <c r="C30" s="174">
        <v>20</v>
      </c>
      <c r="D30" s="175"/>
      <c r="E30" s="175"/>
      <c r="F30" s="175" t="e">
        <f t="shared" si="0"/>
        <v>#DIV/0!</v>
      </c>
      <c r="G30" s="176"/>
      <c r="H30" s="175"/>
      <c r="I30" s="177" t="e">
        <f t="shared" si="1"/>
        <v>#DIV/0!</v>
      </c>
      <c r="J30" s="176"/>
      <c r="K30" s="176"/>
      <c r="L30" s="178" t="e">
        <f t="shared" si="2"/>
        <v>#DIV/0!</v>
      </c>
      <c r="M30" s="179"/>
    </row>
    <row r="31" spans="2:13" s="7" customFormat="1" ht="15.75" x14ac:dyDescent="0.25">
      <c r="B31" s="173"/>
      <c r="C31" s="174">
        <v>21</v>
      </c>
      <c r="D31" s="175"/>
      <c r="E31" s="175"/>
      <c r="F31" s="175" t="e">
        <f t="shared" si="0"/>
        <v>#DIV/0!</v>
      </c>
      <c r="G31" s="176"/>
      <c r="H31" s="175"/>
      <c r="I31" s="177" t="e">
        <f t="shared" si="1"/>
        <v>#DIV/0!</v>
      </c>
      <c r="J31" s="176"/>
      <c r="K31" s="176"/>
      <c r="L31" s="178" t="e">
        <f t="shared" si="2"/>
        <v>#DIV/0!</v>
      </c>
      <c r="M31" s="179"/>
    </row>
    <row r="32" spans="2:13" s="7" customFormat="1" ht="15.75" x14ac:dyDescent="0.25">
      <c r="B32" s="173"/>
      <c r="C32" s="174">
        <v>22</v>
      </c>
      <c r="D32" s="175"/>
      <c r="E32" s="175"/>
      <c r="F32" s="175" t="e">
        <f t="shared" si="0"/>
        <v>#DIV/0!</v>
      </c>
      <c r="G32" s="176"/>
      <c r="H32" s="175"/>
      <c r="I32" s="177" t="e">
        <f t="shared" si="1"/>
        <v>#DIV/0!</v>
      </c>
      <c r="J32" s="176"/>
      <c r="K32" s="176"/>
      <c r="L32" s="178" t="e">
        <f t="shared" si="2"/>
        <v>#DIV/0!</v>
      </c>
      <c r="M32" s="179"/>
    </row>
    <row r="33" spans="2:13" s="7" customFormat="1" ht="15.75" x14ac:dyDescent="0.25">
      <c r="B33" s="173"/>
      <c r="C33" s="174">
        <v>23</v>
      </c>
      <c r="D33" s="175"/>
      <c r="E33" s="175"/>
      <c r="F33" s="175" t="e">
        <f t="shared" si="0"/>
        <v>#DIV/0!</v>
      </c>
      <c r="G33" s="176"/>
      <c r="H33" s="175"/>
      <c r="I33" s="177" t="e">
        <f t="shared" si="1"/>
        <v>#DIV/0!</v>
      </c>
      <c r="J33" s="176"/>
      <c r="K33" s="176"/>
      <c r="L33" s="178" t="e">
        <f t="shared" si="2"/>
        <v>#DIV/0!</v>
      </c>
      <c r="M33" s="179"/>
    </row>
    <row r="34" spans="2:13" s="7" customFormat="1" ht="15.75" x14ac:dyDescent="0.25">
      <c r="B34" s="173"/>
      <c r="C34" s="174">
        <v>24</v>
      </c>
      <c r="D34" s="175"/>
      <c r="E34" s="175"/>
      <c r="F34" s="175" t="e">
        <f t="shared" si="0"/>
        <v>#DIV/0!</v>
      </c>
      <c r="G34" s="176"/>
      <c r="H34" s="175"/>
      <c r="I34" s="177" t="e">
        <f t="shared" si="1"/>
        <v>#DIV/0!</v>
      </c>
      <c r="J34" s="176"/>
      <c r="K34" s="176"/>
      <c r="L34" s="178" t="e">
        <f t="shared" si="2"/>
        <v>#DIV/0!</v>
      </c>
      <c r="M34" s="179"/>
    </row>
    <row r="35" spans="2:13" s="7" customFormat="1" ht="15.75" x14ac:dyDescent="0.25">
      <c r="B35" s="173"/>
      <c r="C35" s="174">
        <v>25</v>
      </c>
      <c r="D35" s="175"/>
      <c r="E35" s="175"/>
      <c r="F35" s="175" t="e">
        <f t="shared" si="0"/>
        <v>#DIV/0!</v>
      </c>
      <c r="G35" s="176"/>
      <c r="H35" s="175"/>
      <c r="I35" s="177" t="e">
        <f t="shared" si="1"/>
        <v>#DIV/0!</v>
      </c>
      <c r="J35" s="176"/>
      <c r="K35" s="176"/>
      <c r="L35" s="178" t="e">
        <f t="shared" si="2"/>
        <v>#DIV/0!</v>
      </c>
      <c r="M35" s="179"/>
    </row>
    <row r="36" spans="2:13" s="7" customFormat="1" ht="15.75" x14ac:dyDescent="0.25">
      <c r="B36" s="173"/>
      <c r="C36" s="174">
        <v>26</v>
      </c>
      <c r="D36" s="175"/>
      <c r="E36" s="175"/>
      <c r="F36" s="175" t="e">
        <f t="shared" si="0"/>
        <v>#DIV/0!</v>
      </c>
      <c r="G36" s="176"/>
      <c r="H36" s="175"/>
      <c r="I36" s="177" t="e">
        <f t="shared" si="1"/>
        <v>#DIV/0!</v>
      </c>
      <c r="J36" s="176"/>
      <c r="K36" s="176"/>
      <c r="L36" s="178" t="e">
        <f t="shared" si="2"/>
        <v>#DIV/0!</v>
      </c>
      <c r="M36" s="179"/>
    </row>
    <row r="37" spans="2:13" s="7" customFormat="1" ht="15.75" x14ac:dyDescent="0.25">
      <c r="B37" s="173"/>
      <c r="C37" s="174">
        <v>27</v>
      </c>
      <c r="D37" s="175"/>
      <c r="E37" s="175"/>
      <c r="F37" s="175" t="e">
        <f t="shared" si="0"/>
        <v>#DIV/0!</v>
      </c>
      <c r="G37" s="176"/>
      <c r="H37" s="175"/>
      <c r="I37" s="177" t="e">
        <f t="shared" si="1"/>
        <v>#DIV/0!</v>
      </c>
      <c r="J37" s="176"/>
      <c r="K37" s="176"/>
      <c r="L37" s="178" t="e">
        <f t="shared" si="2"/>
        <v>#DIV/0!</v>
      </c>
      <c r="M37" s="179"/>
    </row>
    <row r="38" spans="2:13" s="7" customFormat="1" ht="15.75" x14ac:dyDescent="0.25">
      <c r="B38" s="173"/>
      <c r="C38" s="174">
        <v>28</v>
      </c>
      <c r="D38" s="175"/>
      <c r="E38" s="175"/>
      <c r="F38" s="175" t="e">
        <f t="shared" si="0"/>
        <v>#DIV/0!</v>
      </c>
      <c r="G38" s="176"/>
      <c r="H38" s="175"/>
      <c r="I38" s="177" t="e">
        <f t="shared" si="1"/>
        <v>#DIV/0!</v>
      </c>
      <c r="J38" s="176"/>
      <c r="K38" s="176"/>
      <c r="L38" s="178" t="e">
        <f t="shared" si="2"/>
        <v>#DIV/0!</v>
      </c>
      <c r="M38" s="179"/>
    </row>
    <row r="39" spans="2:13" s="7" customFormat="1" ht="15.75" x14ac:dyDescent="0.25">
      <c r="B39" s="173"/>
      <c r="C39" s="174">
        <v>29</v>
      </c>
      <c r="D39" s="175"/>
      <c r="E39" s="175"/>
      <c r="F39" s="175" t="e">
        <f t="shared" si="0"/>
        <v>#DIV/0!</v>
      </c>
      <c r="G39" s="176"/>
      <c r="H39" s="175"/>
      <c r="I39" s="177" t="e">
        <f t="shared" si="1"/>
        <v>#DIV/0!</v>
      </c>
      <c r="J39" s="176"/>
      <c r="K39" s="176"/>
      <c r="L39" s="178" t="e">
        <f t="shared" si="2"/>
        <v>#DIV/0!</v>
      </c>
      <c r="M39" s="179"/>
    </row>
    <row r="40" spans="2:13" s="7" customFormat="1" ht="15.75" x14ac:dyDescent="0.25">
      <c r="B40" s="173"/>
      <c r="C40" s="174">
        <v>30</v>
      </c>
      <c r="D40" s="175"/>
      <c r="E40" s="175"/>
      <c r="F40" s="175" t="e">
        <f t="shared" si="0"/>
        <v>#DIV/0!</v>
      </c>
      <c r="G40" s="176"/>
      <c r="H40" s="175"/>
      <c r="I40" s="177" t="e">
        <f t="shared" si="1"/>
        <v>#DIV/0!</v>
      </c>
      <c r="J40" s="176"/>
      <c r="K40" s="176"/>
      <c r="L40" s="178" t="e">
        <f t="shared" si="2"/>
        <v>#DIV/0!</v>
      </c>
      <c r="M40" s="179"/>
    </row>
    <row r="41" spans="2:13" s="7" customFormat="1" ht="15.75" x14ac:dyDescent="0.25">
      <c r="B41" s="173"/>
      <c r="C41" s="174">
        <v>31</v>
      </c>
      <c r="D41" s="175"/>
      <c r="E41" s="175"/>
      <c r="F41" s="175" t="e">
        <f t="shared" si="0"/>
        <v>#DIV/0!</v>
      </c>
      <c r="G41" s="176"/>
      <c r="H41" s="175"/>
      <c r="I41" s="177" t="e">
        <f t="shared" si="1"/>
        <v>#DIV/0!</v>
      </c>
      <c r="J41" s="176"/>
      <c r="K41" s="176"/>
      <c r="L41" s="178" t="e">
        <f t="shared" si="2"/>
        <v>#DIV/0!</v>
      </c>
      <c r="M41" s="179"/>
    </row>
    <row r="42" spans="2:13" s="7" customFormat="1" ht="15.75" x14ac:dyDescent="0.25">
      <c r="B42" s="173"/>
      <c r="C42" s="174">
        <v>32</v>
      </c>
      <c r="D42" s="175"/>
      <c r="E42" s="175"/>
      <c r="F42" s="175" t="e">
        <f t="shared" si="0"/>
        <v>#DIV/0!</v>
      </c>
      <c r="G42" s="176"/>
      <c r="H42" s="175"/>
      <c r="I42" s="177" t="e">
        <f t="shared" si="1"/>
        <v>#DIV/0!</v>
      </c>
      <c r="J42" s="176"/>
      <c r="K42" s="176"/>
      <c r="L42" s="178" t="e">
        <f t="shared" si="2"/>
        <v>#DIV/0!</v>
      </c>
      <c r="M42" s="179"/>
    </row>
    <row r="43" spans="2:13" s="7" customFormat="1" ht="15.75" x14ac:dyDescent="0.25">
      <c r="B43" s="173"/>
      <c r="C43" s="174">
        <v>33</v>
      </c>
      <c r="D43" s="175"/>
      <c r="E43" s="175"/>
      <c r="F43" s="175" t="e">
        <f t="shared" ref="F43:F74" si="3">CEILING(C43,$E$10)/$E$10</f>
        <v>#DIV/0!</v>
      </c>
      <c r="G43" s="176"/>
      <c r="H43" s="175"/>
      <c r="I43" s="177" t="e">
        <f t="shared" ref="I43:I74" si="4">F43*$H$10/C43</f>
        <v>#DIV/0!</v>
      </c>
      <c r="J43" s="176"/>
      <c r="K43" s="176"/>
      <c r="L43" s="178" t="e">
        <f t="shared" si="2"/>
        <v>#DIV/0!</v>
      </c>
      <c r="M43" s="179"/>
    </row>
    <row r="44" spans="2:13" s="7" customFormat="1" ht="15.75" x14ac:dyDescent="0.25">
      <c r="B44" s="173"/>
      <c r="C44" s="174">
        <v>34</v>
      </c>
      <c r="D44" s="175"/>
      <c r="E44" s="175"/>
      <c r="F44" s="175" t="e">
        <f t="shared" si="3"/>
        <v>#DIV/0!</v>
      </c>
      <c r="G44" s="176"/>
      <c r="H44" s="175"/>
      <c r="I44" s="177" t="e">
        <f t="shared" si="4"/>
        <v>#DIV/0!</v>
      </c>
      <c r="J44" s="176"/>
      <c r="K44" s="176"/>
      <c r="L44" s="178" t="e">
        <f t="shared" si="2"/>
        <v>#DIV/0!</v>
      </c>
      <c r="M44" s="179"/>
    </row>
    <row r="45" spans="2:13" s="7" customFormat="1" ht="15.75" x14ac:dyDescent="0.25">
      <c r="B45" s="173"/>
      <c r="C45" s="174">
        <v>35</v>
      </c>
      <c r="D45" s="175"/>
      <c r="E45" s="175"/>
      <c r="F45" s="175" t="e">
        <f t="shared" si="3"/>
        <v>#DIV/0!</v>
      </c>
      <c r="G45" s="176"/>
      <c r="H45" s="175"/>
      <c r="I45" s="177" t="e">
        <f t="shared" si="4"/>
        <v>#DIV/0!</v>
      </c>
      <c r="J45" s="176"/>
      <c r="K45" s="176"/>
      <c r="L45" s="178" t="e">
        <f t="shared" si="2"/>
        <v>#DIV/0!</v>
      </c>
      <c r="M45" s="179"/>
    </row>
    <row r="46" spans="2:13" s="7" customFormat="1" ht="15.75" x14ac:dyDescent="0.25">
      <c r="B46" s="173"/>
      <c r="C46" s="174">
        <v>36</v>
      </c>
      <c r="D46" s="175"/>
      <c r="E46" s="175"/>
      <c r="F46" s="175" t="e">
        <f t="shared" si="3"/>
        <v>#DIV/0!</v>
      </c>
      <c r="G46" s="176"/>
      <c r="H46" s="175"/>
      <c r="I46" s="177" t="e">
        <f t="shared" si="4"/>
        <v>#DIV/0!</v>
      </c>
      <c r="J46" s="176"/>
      <c r="K46" s="176"/>
      <c r="L46" s="178" t="e">
        <f t="shared" si="2"/>
        <v>#DIV/0!</v>
      </c>
      <c r="M46" s="179"/>
    </row>
    <row r="47" spans="2:13" s="7" customFormat="1" ht="15.75" x14ac:dyDescent="0.25">
      <c r="B47" s="173"/>
      <c r="C47" s="174">
        <v>37</v>
      </c>
      <c r="D47" s="175"/>
      <c r="E47" s="175"/>
      <c r="F47" s="175" t="e">
        <f t="shared" si="3"/>
        <v>#DIV/0!</v>
      </c>
      <c r="G47" s="176"/>
      <c r="H47" s="175"/>
      <c r="I47" s="177" t="e">
        <f t="shared" si="4"/>
        <v>#DIV/0!</v>
      </c>
      <c r="J47" s="176"/>
      <c r="K47" s="176"/>
      <c r="L47" s="178" t="e">
        <f t="shared" si="2"/>
        <v>#DIV/0!</v>
      </c>
      <c r="M47" s="179"/>
    </row>
    <row r="48" spans="2:13" s="7" customFormat="1" ht="15.75" x14ac:dyDescent="0.25">
      <c r="B48" s="173"/>
      <c r="C48" s="174">
        <v>38</v>
      </c>
      <c r="D48" s="175"/>
      <c r="E48" s="175"/>
      <c r="F48" s="175" t="e">
        <f t="shared" si="3"/>
        <v>#DIV/0!</v>
      </c>
      <c r="G48" s="176"/>
      <c r="H48" s="175"/>
      <c r="I48" s="177" t="e">
        <f t="shared" si="4"/>
        <v>#DIV/0!</v>
      </c>
      <c r="J48" s="176"/>
      <c r="K48" s="176"/>
      <c r="L48" s="178" t="e">
        <f t="shared" si="2"/>
        <v>#DIV/0!</v>
      </c>
      <c r="M48" s="179"/>
    </row>
    <row r="49" spans="2:13" s="7" customFormat="1" ht="15.75" x14ac:dyDescent="0.25">
      <c r="B49" s="173"/>
      <c r="C49" s="174">
        <v>39</v>
      </c>
      <c r="D49" s="175"/>
      <c r="E49" s="175"/>
      <c r="F49" s="175" t="e">
        <f t="shared" si="3"/>
        <v>#DIV/0!</v>
      </c>
      <c r="G49" s="176"/>
      <c r="H49" s="175"/>
      <c r="I49" s="177" t="e">
        <f t="shared" si="4"/>
        <v>#DIV/0!</v>
      </c>
      <c r="J49" s="176"/>
      <c r="K49" s="176"/>
      <c r="L49" s="178" t="e">
        <f t="shared" si="2"/>
        <v>#DIV/0!</v>
      </c>
      <c r="M49" s="179"/>
    </row>
    <row r="50" spans="2:13" s="7" customFormat="1" ht="15.75" x14ac:dyDescent="0.25">
      <c r="B50" s="173"/>
      <c r="C50" s="174">
        <v>40</v>
      </c>
      <c r="D50" s="175"/>
      <c r="E50" s="175"/>
      <c r="F50" s="175" t="e">
        <f t="shared" si="3"/>
        <v>#DIV/0!</v>
      </c>
      <c r="G50" s="176"/>
      <c r="H50" s="175"/>
      <c r="I50" s="177" t="e">
        <f t="shared" si="4"/>
        <v>#DIV/0!</v>
      </c>
      <c r="J50" s="176"/>
      <c r="K50" s="176"/>
      <c r="L50" s="178" t="e">
        <f t="shared" si="2"/>
        <v>#DIV/0!</v>
      </c>
      <c r="M50" s="179"/>
    </row>
    <row r="51" spans="2:13" s="7" customFormat="1" ht="15.75" x14ac:dyDescent="0.25">
      <c r="B51" s="173"/>
      <c r="C51" s="174">
        <v>41</v>
      </c>
      <c r="D51" s="175"/>
      <c r="E51" s="175"/>
      <c r="F51" s="175" t="e">
        <f t="shared" si="3"/>
        <v>#DIV/0!</v>
      </c>
      <c r="G51" s="176"/>
      <c r="H51" s="175"/>
      <c r="I51" s="177" t="e">
        <f t="shared" si="4"/>
        <v>#DIV/0!</v>
      </c>
      <c r="J51" s="176"/>
      <c r="K51" s="176"/>
      <c r="L51" s="178" t="e">
        <f t="shared" si="2"/>
        <v>#DIV/0!</v>
      </c>
      <c r="M51" s="179"/>
    </row>
    <row r="52" spans="2:13" s="7" customFormat="1" ht="15.75" x14ac:dyDescent="0.25">
      <c r="B52" s="173"/>
      <c r="C52" s="174">
        <v>42</v>
      </c>
      <c r="D52" s="175"/>
      <c r="E52" s="175"/>
      <c r="F52" s="175" t="e">
        <f t="shared" si="3"/>
        <v>#DIV/0!</v>
      </c>
      <c r="G52" s="176"/>
      <c r="H52" s="175"/>
      <c r="I52" s="177" t="e">
        <f t="shared" si="4"/>
        <v>#DIV/0!</v>
      </c>
      <c r="J52" s="176"/>
      <c r="K52" s="176"/>
      <c r="L52" s="178" t="e">
        <f t="shared" si="2"/>
        <v>#DIV/0!</v>
      </c>
      <c r="M52" s="179"/>
    </row>
    <row r="53" spans="2:13" s="7" customFormat="1" ht="15.75" x14ac:dyDescent="0.25">
      <c r="B53" s="173"/>
      <c r="C53" s="174">
        <v>43</v>
      </c>
      <c r="D53" s="175"/>
      <c r="E53" s="175"/>
      <c r="F53" s="175" t="e">
        <f t="shared" si="3"/>
        <v>#DIV/0!</v>
      </c>
      <c r="G53" s="176"/>
      <c r="H53" s="175"/>
      <c r="I53" s="177" t="e">
        <f t="shared" si="4"/>
        <v>#DIV/0!</v>
      </c>
      <c r="J53" s="176"/>
      <c r="K53" s="176"/>
      <c r="L53" s="178" t="e">
        <f t="shared" si="2"/>
        <v>#DIV/0!</v>
      </c>
      <c r="M53" s="179"/>
    </row>
    <row r="54" spans="2:13" s="7" customFormat="1" ht="15.75" x14ac:dyDescent="0.25">
      <c r="B54" s="173"/>
      <c r="C54" s="174">
        <v>44</v>
      </c>
      <c r="D54" s="175"/>
      <c r="E54" s="175"/>
      <c r="F54" s="175" t="e">
        <f t="shared" si="3"/>
        <v>#DIV/0!</v>
      </c>
      <c r="G54" s="176"/>
      <c r="H54" s="175"/>
      <c r="I54" s="177" t="e">
        <f t="shared" si="4"/>
        <v>#DIV/0!</v>
      </c>
      <c r="J54" s="176"/>
      <c r="K54" s="176"/>
      <c r="L54" s="178" t="e">
        <f t="shared" si="2"/>
        <v>#DIV/0!</v>
      </c>
      <c r="M54" s="179"/>
    </row>
    <row r="55" spans="2:13" s="7" customFormat="1" ht="15.75" x14ac:dyDescent="0.25">
      <c r="B55" s="173"/>
      <c r="C55" s="174">
        <v>45</v>
      </c>
      <c r="D55" s="175"/>
      <c r="E55" s="175"/>
      <c r="F55" s="175" t="e">
        <f t="shared" si="3"/>
        <v>#DIV/0!</v>
      </c>
      <c r="G55" s="176"/>
      <c r="H55" s="175"/>
      <c r="I55" s="177" t="e">
        <f t="shared" si="4"/>
        <v>#DIV/0!</v>
      </c>
      <c r="J55" s="176"/>
      <c r="K55" s="176"/>
      <c r="L55" s="178" t="e">
        <f t="shared" si="2"/>
        <v>#DIV/0!</v>
      </c>
      <c r="M55" s="179"/>
    </row>
    <row r="56" spans="2:13" s="7" customFormat="1" ht="15.75" x14ac:dyDescent="0.25">
      <c r="B56" s="173"/>
      <c r="C56" s="174">
        <v>46</v>
      </c>
      <c r="D56" s="175"/>
      <c r="E56" s="175"/>
      <c r="F56" s="175" t="e">
        <f t="shared" si="3"/>
        <v>#DIV/0!</v>
      </c>
      <c r="G56" s="176"/>
      <c r="H56" s="175"/>
      <c r="I56" s="177" t="e">
        <f t="shared" si="4"/>
        <v>#DIV/0!</v>
      </c>
      <c r="J56" s="176"/>
      <c r="K56" s="176"/>
      <c r="L56" s="178" t="e">
        <f t="shared" si="2"/>
        <v>#DIV/0!</v>
      </c>
      <c r="M56" s="179"/>
    </row>
    <row r="57" spans="2:13" s="7" customFormat="1" ht="15.75" x14ac:dyDescent="0.25">
      <c r="B57" s="173"/>
      <c r="C57" s="174">
        <v>47</v>
      </c>
      <c r="D57" s="175"/>
      <c r="E57" s="175"/>
      <c r="F57" s="175" t="e">
        <f t="shared" si="3"/>
        <v>#DIV/0!</v>
      </c>
      <c r="G57" s="176"/>
      <c r="H57" s="175"/>
      <c r="I57" s="177" t="e">
        <f t="shared" si="4"/>
        <v>#DIV/0!</v>
      </c>
      <c r="J57" s="176"/>
      <c r="K57" s="176"/>
      <c r="L57" s="178" t="e">
        <f t="shared" si="2"/>
        <v>#DIV/0!</v>
      </c>
      <c r="M57" s="179"/>
    </row>
    <row r="58" spans="2:13" s="7" customFormat="1" ht="15.75" x14ac:dyDescent="0.25">
      <c r="B58" s="173"/>
      <c r="C58" s="174">
        <v>48</v>
      </c>
      <c r="D58" s="175"/>
      <c r="E58" s="175"/>
      <c r="F58" s="175" t="e">
        <f t="shared" si="3"/>
        <v>#DIV/0!</v>
      </c>
      <c r="G58" s="176"/>
      <c r="H58" s="175"/>
      <c r="I58" s="177" t="e">
        <f t="shared" si="4"/>
        <v>#DIV/0!</v>
      </c>
      <c r="J58" s="176"/>
      <c r="K58" s="176"/>
      <c r="L58" s="178" t="e">
        <f t="shared" si="2"/>
        <v>#DIV/0!</v>
      </c>
      <c r="M58" s="179"/>
    </row>
    <row r="59" spans="2:13" s="7" customFormat="1" ht="15.75" x14ac:dyDescent="0.25">
      <c r="B59" s="173"/>
      <c r="C59" s="174">
        <v>49</v>
      </c>
      <c r="D59" s="175"/>
      <c r="E59" s="175"/>
      <c r="F59" s="175" t="e">
        <f t="shared" si="3"/>
        <v>#DIV/0!</v>
      </c>
      <c r="G59" s="176"/>
      <c r="H59" s="175"/>
      <c r="I59" s="177" t="e">
        <f t="shared" si="4"/>
        <v>#DIV/0!</v>
      </c>
      <c r="J59" s="176"/>
      <c r="K59" s="176"/>
      <c r="L59" s="178" t="e">
        <f t="shared" si="2"/>
        <v>#DIV/0!</v>
      </c>
      <c r="M59" s="179"/>
    </row>
    <row r="60" spans="2:13" s="7" customFormat="1" ht="15.75" x14ac:dyDescent="0.25">
      <c r="B60" s="173"/>
      <c r="C60" s="174">
        <v>50</v>
      </c>
      <c r="D60" s="175"/>
      <c r="E60" s="175"/>
      <c r="F60" s="175" t="e">
        <f t="shared" si="3"/>
        <v>#DIV/0!</v>
      </c>
      <c r="G60" s="176"/>
      <c r="H60" s="175"/>
      <c r="I60" s="177" t="e">
        <f t="shared" si="4"/>
        <v>#DIV/0!</v>
      </c>
      <c r="J60" s="176"/>
      <c r="K60" s="176"/>
      <c r="L60" s="178" t="e">
        <f t="shared" si="2"/>
        <v>#DIV/0!</v>
      </c>
      <c r="M60" s="179"/>
    </row>
    <row r="61" spans="2:13" s="7" customFormat="1" ht="15.75" x14ac:dyDescent="0.25">
      <c r="B61" s="173"/>
      <c r="C61" s="174">
        <v>51</v>
      </c>
      <c r="D61" s="175"/>
      <c r="E61" s="175"/>
      <c r="F61" s="175" t="e">
        <f t="shared" si="3"/>
        <v>#DIV/0!</v>
      </c>
      <c r="G61" s="176"/>
      <c r="H61" s="175"/>
      <c r="I61" s="177" t="e">
        <f t="shared" si="4"/>
        <v>#DIV/0!</v>
      </c>
      <c r="J61" s="176"/>
      <c r="K61" s="176"/>
      <c r="L61" s="178" t="e">
        <f t="shared" si="2"/>
        <v>#DIV/0!</v>
      </c>
      <c r="M61" s="179"/>
    </row>
    <row r="62" spans="2:13" s="7" customFormat="1" ht="15.75" x14ac:dyDescent="0.25">
      <c r="B62" s="173"/>
      <c r="C62" s="174">
        <v>52</v>
      </c>
      <c r="D62" s="175"/>
      <c r="E62" s="175"/>
      <c r="F62" s="175" t="e">
        <f t="shared" si="3"/>
        <v>#DIV/0!</v>
      </c>
      <c r="G62" s="176"/>
      <c r="H62" s="175"/>
      <c r="I62" s="177" t="e">
        <f t="shared" si="4"/>
        <v>#DIV/0!</v>
      </c>
      <c r="J62" s="176"/>
      <c r="K62" s="176"/>
      <c r="L62" s="178" t="e">
        <f t="shared" si="2"/>
        <v>#DIV/0!</v>
      </c>
      <c r="M62" s="179"/>
    </row>
    <row r="63" spans="2:13" s="7" customFormat="1" ht="15.75" x14ac:dyDescent="0.25">
      <c r="B63" s="173"/>
      <c r="C63" s="174">
        <v>53</v>
      </c>
      <c r="D63" s="175"/>
      <c r="E63" s="175"/>
      <c r="F63" s="175" t="e">
        <f t="shared" si="3"/>
        <v>#DIV/0!</v>
      </c>
      <c r="G63" s="176"/>
      <c r="H63" s="175"/>
      <c r="I63" s="177" t="e">
        <f t="shared" si="4"/>
        <v>#DIV/0!</v>
      </c>
      <c r="J63" s="176"/>
      <c r="K63" s="176"/>
      <c r="L63" s="178" t="e">
        <f t="shared" si="2"/>
        <v>#DIV/0!</v>
      </c>
      <c r="M63" s="179"/>
    </row>
    <row r="64" spans="2:13" s="7" customFormat="1" ht="15.75" x14ac:dyDescent="0.25">
      <c r="B64" s="173"/>
      <c r="C64" s="174">
        <v>54</v>
      </c>
      <c r="D64" s="175"/>
      <c r="E64" s="175"/>
      <c r="F64" s="175" t="e">
        <f t="shared" si="3"/>
        <v>#DIV/0!</v>
      </c>
      <c r="G64" s="176"/>
      <c r="H64" s="175"/>
      <c r="I64" s="177" t="e">
        <f t="shared" si="4"/>
        <v>#DIV/0!</v>
      </c>
      <c r="J64" s="176"/>
      <c r="K64" s="176"/>
      <c r="L64" s="178" t="e">
        <f t="shared" si="2"/>
        <v>#DIV/0!</v>
      </c>
      <c r="M64" s="179"/>
    </row>
    <row r="65" spans="2:13" s="7" customFormat="1" ht="15.75" x14ac:dyDescent="0.25">
      <c r="B65" s="173"/>
      <c r="C65" s="174">
        <v>55</v>
      </c>
      <c r="D65" s="175"/>
      <c r="E65" s="175"/>
      <c r="F65" s="175" t="e">
        <f t="shared" si="3"/>
        <v>#DIV/0!</v>
      </c>
      <c r="G65" s="176"/>
      <c r="H65" s="175"/>
      <c r="I65" s="177" t="e">
        <f t="shared" si="4"/>
        <v>#DIV/0!</v>
      </c>
      <c r="J65" s="176"/>
      <c r="K65" s="176"/>
      <c r="L65" s="178" t="e">
        <f t="shared" si="2"/>
        <v>#DIV/0!</v>
      </c>
      <c r="M65" s="179"/>
    </row>
    <row r="66" spans="2:13" s="7" customFormat="1" ht="15.75" x14ac:dyDescent="0.25">
      <c r="B66" s="173"/>
      <c r="C66" s="174">
        <v>56</v>
      </c>
      <c r="D66" s="175"/>
      <c r="E66" s="175"/>
      <c r="F66" s="175" t="e">
        <f t="shared" si="3"/>
        <v>#DIV/0!</v>
      </c>
      <c r="G66" s="176"/>
      <c r="H66" s="175"/>
      <c r="I66" s="177" t="e">
        <f t="shared" si="4"/>
        <v>#DIV/0!</v>
      </c>
      <c r="J66" s="176"/>
      <c r="K66" s="176"/>
      <c r="L66" s="178" t="e">
        <f t="shared" si="2"/>
        <v>#DIV/0!</v>
      </c>
      <c r="M66" s="179"/>
    </row>
    <row r="67" spans="2:13" s="7" customFormat="1" ht="15.75" x14ac:dyDescent="0.25">
      <c r="B67" s="173"/>
      <c r="C67" s="174">
        <v>57</v>
      </c>
      <c r="D67" s="175"/>
      <c r="E67" s="175"/>
      <c r="F67" s="175" t="e">
        <f t="shared" si="3"/>
        <v>#DIV/0!</v>
      </c>
      <c r="G67" s="176"/>
      <c r="H67" s="175"/>
      <c r="I67" s="177" t="e">
        <f t="shared" si="4"/>
        <v>#DIV/0!</v>
      </c>
      <c r="J67" s="176"/>
      <c r="K67" s="176"/>
      <c r="L67" s="178" t="e">
        <f t="shared" si="2"/>
        <v>#DIV/0!</v>
      </c>
      <c r="M67" s="179"/>
    </row>
    <row r="68" spans="2:13" s="7" customFormat="1" ht="15.75" x14ac:dyDescent="0.25">
      <c r="B68" s="173"/>
      <c r="C68" s="174">
        <v>58</v>
      </c>
      <c r="D68" s="175"/>
      <c r="E68" s="175"/>
      <c r="F68" s="175" t="e">
        <f t="shared" si="3"/>
        <v>#DIV/0!</v>
      </c>
      <c r="G68" s="176"/>
      <c r="H68" s="175"/>
      <c r="I68" s="177" t="e">
        <f t="shared" si="4"/>
        <v>#DIV/0!</v>
      </c>
      <c r="J68" s="176"/>
      <c r="K68" s="176"/>
      <c r="L68" s="178" t="e">
        <f t="shared" si="2"/>
        <v>#DIV/0!</v>
      </c>
      <c r="M68" s="179"/>
    </row>
    <row r="69" spans="2:13" s="7" customFormat="1" ht="15.75" x14ac:dyDescent="0.25">
      <c r="B69" s="173"/>
      <c r="C69" s="174">
        <v>59</v>
      </c>
      <c r="D69" s="175"/>
      <c r="E69" s="175"/>
      <c r="F69" s="175" t="e">
        <f t="shared" si="3"/>
        <v>#DIV/0!</v>
      </c>
      <c r="G69" s="176"/>
      <c r="H69" s="175"/>
      <c r="I69" s="177" t="e">
        <f t="shared" si="4"/>
        <v>#DIV/0!</v>
      </c>
      <c r="J69" s="176"/>
      <c r="K69" s="176"/>
      <c r="L69" s="178" t="e">
        <f t="shared" si="2"/>
        <v>#DIV/0!</v>
      </c>
      <c r="M69" s="179"/>
    </row>
    <row r="70" spans="2:13" s="7" customFormat="1" ht="15.75" x14ac:dyDescent="0.25">
      <c r="B70" s="173"/>
      <c r="C70" s="174">
        <v>60</v>
      </c>
      <c r="D70" s="175"/>
      <c r="E70" s="175"/>
      <c r="F70" s="175" t="e">
        <f t="shared" si="3"/>
        <v>#DIV/0!</v>
      </c>
      <c r="G70" s="176"/>
      <c r="H70" s="175"/>
      <c r="I70" s="177" t="e">
        <f t="shared" si="4"/>
        <v>#DIV/0!</v>
      </c>
      <c r="J70" s="176"/>
      <c r="K70" s="176"/>
      <c r="L70" s="178" t="e">
        <f t="shared" si="2"/>
        <v>#DIV/0!</v>
      </c>
      <c r="M70" s="179"/>
    </row>
    <row r="71" spans="2:13" s="7" customFormat="1" ht="15.75" x14ac:dyDescent="0.25">
      <c r="B71" s="173"/>
      <c r="C71" s="174">
        <v>61</v>
      </c>
      <c r="D71" s="175"/>
      <c r="E71" s="175"/>
      <c r="F71" s="175" t="e">
        <f t="shared" si="3"/>
        <v>#DIV/0!</v>
      </c>
      <c r="G71" s="176"/>
      <c r="H71" s="175"/>
      <c r="I71" s="177" t="e">
        <f t="shared" si="4"/>
        <v>#DIV/0!</v>
      </c>
      <c r="J71" s="176"/>
      <c r="K71" s="176"/>
      <c r="L71" s="178" t="e">
        <f t="shared" si="2"/>
        <v>#DIV/0!</v>
      </c>
      <c r="M71" s="179"/>
    </row>
    <row r="72" spans="2:13" s="7" customFormat="1" ht="15.75" x14ac:dyDescent="0.25">
      <c r="B72" s="173"/>
      <c r="C72" s="174">
        <v>62</v>
      </c>
      <c r="D72" s="175"/>
      <c r="E72" s="175"/>
      <c r="F72" s="175" t="e">
        <f t="shared" si="3"/>
        <v>#DIV/0!</v>
      </c>
      <c r="G72" s="176"/>
      <c r="H72" s="175"/>
      <c r="I72" s="177" t="e">
        <f t="shared" si="4"/>
        <v>#DIV/0!</v>
      </c>
      <c r="J72" s="176"/>
      <c r="K72" s="176"/>
      <c r="L72" s="178" t="e">
        <f t="shared" si="2"/>
        <v>#DIV/0!</v>
      </c>
      <c r="M72" s="179"/>
    </row>
    <row r="73" spans="2:13" s="7" customFormat="1" ht="15.75" x14ac:dyDescent="0.25">
      <c r="B73" s="173"/>
      <c r="C73" s="174">
        <v>63</v>
      </c>
      <c r="D73" s="175"/>
      <c r="E73" s="175"/>
      <c r="F73" s="175" t="e">
        <f t="shared" si="3"/>
        <v>#DIV/0!</v>
      </c>
      <c r="G73" s="176"/>
      <c r="H73" s="175"/>
      <c r="I73" s="177" t="e">
        <f t="shared" si="4"/>
        <v>#DIV/0!</v>
      </c>
      <c r="J73" s="176"/>
      <c r="K73" s="176"/>
      <c r="L73" s="178" t="e">
        <f t="shared" si="2"/>
        <v>#DIV/0!</v>
      </c>
      <c r="M73" s="179"/>
    </row>
    <row r="74" spans="2:13" s="7" customFormat="1" ht="15.75" x14ac:dyDescent="0.25">
      <c r="B74" s="173"/>
      <c r="C74" s="174">
        <v>64</v>
      </c>
      <c r="D74" s="175"/>
      <c r="E74" s="175"/>
      <c r="F74" s="175" t="e">
        <f t="shared" si="3"/>
        <v>#DIV/0!</v>
      </c>
      <c r="G74" s="176"/>
      <c r="H74" s="175"/>
      <c r="I74" s="177" t="e">
        <f t="shared" si="4"/>
        <v>#DIV/0!</v>
      </c>
      <c r="J74" s="176"/>
      <c r="K74" s="176"/>
      <c r="L74" s="178" t="e">
        <f t="shared" si="2"/>
        <v>#DIV/0!</v>
      </c>
      <c r="M74" s="179"/>
    </row>
    <row r="75" spans="2:13" s="7" customFormat="1" ht="15.75" x14ac:dyDescent="0.25">
      <c r="B75" s="173"/>
      <c r="C75" s="174">
        <v>65</v>
      </c>
      <c r="D75" s="175"/>
      <c r="E75" s="175"/>
      <c r="F75" s="175" t="e">
        <f t="shared" ref="F75:F90" si="5">CEILING(C75,$E$10)/$E$10</f>
        <v>#DIV/0!</v>
      </c>
      <c r="G75" s="176"/>
      <c r="H75" s="175"/>
      <c r="I75" s="177" t="e">
        <f t="shared" ref="I75:I90" si="6">F75*$H$10/C75</f>
        <v>#DIV/0!</v>
      </c>
      <c r="J75" s="176"/>
      <c r="K75" s="176"/>
      <c r="L75" s="178" t="e">
        <f t="shared" si="2"/>
        <v>#DIV/0!</v>
      </c>
      <c r="M75" s="179"/>
    </row>
    <row r="76" spans="2:13" s="7" customFormat="1" ht="15.75" x14ac:dyDescent="0.25">
      <c r="B76" s="173"/>
      <c r="C76" s="174">
        <v>66</v>
      </c>
      <c r="D76" s="175"/>
      <c r="E76" s="175"/>
      <c r="F76" s="175" t="e">
        <f t="shared" si="5"/>
        <v>#DIV/0!</v>
      </c>
      <c r="G76" s="176"/>
      <c r="H76" s="175"/>
      <c r="I76" s="177" t="e">
        <f t="shared" si="6"/>
        <v>#DIV/0!</v>
      </c>
      <c r="J76" s="176"/>
      <c r="K76" s="176"/>
      <c r="L76" s="178" t="e">
        <f t="shared" si="2"/>
        <v>#DIV/0!</v>
      </c>
      <c r="M76" s="179"/>
    </row>
    <row r="77" spans="2:13" s="7" customFormat="1" ht="15.75" x14ac:dyDescent="0.25">
      <c r="B77" s="173"/>
      <c r="C77" s="174">
        <v>67</v>
      </c>
      <c r="D77" s="175"/>
      <c r="E77" s="175"/>
      <c r="F77" s="175" t="e">
        <f t="shared" si="5"/>
        <v>#DIV/0!</v>
      </c>
      <c r="G77" s="176"/>
      <c r="H77" s="175"/>
      <c r="I77" s="177" t="e">
        <f t="shared" si="6"/>
        <v>#DIV/0!</v>
      </c>
      <c r="J77" s="176"/>
      <c r="K77" s="176"/>
      <c r="L77" s="178" t="e">
        <f t="shared" si="2"/>
        <v>#DIV/0!</v>
      </c>
      <c r="M77" s="179"/>
    </row>
    <row r="78" spans="2:13" s="7" customFormat="1" ht="15.75" x14ac:dyDescent="0.25">
      <c r="B78" s="173"/>
      <c r="C78" s="174">
        <v>68</v>
      </c>
      <c r="D78" s="175"/>
      <c r="E78" s="175"/>
      <c r="F78" s="175" t="e">
        <f t="shared" si="5"/>
        <v>#DIV/0!</v>
      </c>
      <c r="G78" s="176"/>
      <c r="H78" s="175"/>
      <c r="I78" s="177" t="e">
        <f t="shared" si="6"/>
        <v>#DIV/0!</v>
      </c>
      <c r="J78" s="176"/>
      <c r="K78" s="176"/>
      <c r="L78" s="178" t="e">
        <f t="shared" si="2"/>
        <v>#DIV/0!</v>
      </c>
      <c r="M78" s="179"/>
    </row>
    <row r="79" spans="2:13" s="7" customFormat="1" ht="15.75" x14ac:dyDescent="0.25">
      <c r="B79" s="173"/>
      <c r="C79" s="174">
        <v>69</v>
      </c>
      <c r="D79" s="175"/>
      <c r="E79" s="175"/>
      <c r="F79" s="175" t="e">
        <f t="shared" si="5"/>
        <v>#DIV/0!</v>
      </c>
      <c r="G79" s="176"/>
      <c r="H79" s="175"/>
      <c r="I79" s="177" t="e">
        <f t="shared" si="6"/>
        <v>#DIV/0!</v>
      </c>
      <c r="J79" s="176"/>
      <c r="K79" s="176"/>
      <c r="L79" s="178" t="e">
        <f t="shared" si="2"/>
        <v>#DIV/0!</v>
      </c>
      <c r="M79" s="179"/>
    </row>
    <row r="80" spans="2:13" s="7" customFormat="1" ht="15.75" x14ac:dyDescent="0.25">
      <c r="B80" s="173"/>
      <c r="C80" s="174">
        <v>70</v>
      </c>
      <c r="D80" s="175"/>
      <c r="E80" s="175"/>
      <c r="F80" s="175" t="e">
        <f t="shared" si="5"/>
        <v>#DIV/0!</v>
      </c>
      <c r="G80" s="176"/>
      <c r="H80" s="175"/>
      <c r="I80" s="177" t="e">
        <f t="shared" si="6"/>
        <v>#DIV/0!</v>
      </c>
      <c r="J80" s="176"/>
      <c r="K80" s="176"/>
      <c r="L80" s="178" t="e">
        <f t="shared" ref="L80:L90" si="7">IF($K$10-I80&gt;0,"yes","  ")</f>
        <v>#DIV/0!</v>
      </c>
      <c r="M80" s="179"/>
    </row>
    <row r="81" spans="1:13" s="7" customFormat="1" ht="15.75" x14ac:dyDescent="0.25">
      <c r="B81" s="173"/>
      <c r="C81" s="174">
        <v>71</v>
      </c>
      <c r="D81" s="175"/>
      <c r="E81" s="175"/>
      <c r="F81" s="175" t="e">
        <f t="shared" si="5"/>
        <v>#DIV/0!</v>
      </c>
      <c r="G81" s="176"/>
      <c r="H81" s="175"/>
      <c r="I81" s="177" t="e">
        <f t="shared" si="6"/>
        <v>#DIV/0!</v>
      </c>
      <c r="J81" s="176"/>
      <c r="K81" s="176"/>
      <c r="L81" s="178" t="e">
        <f t="shared" si="7"/>
        <v>#DIV/0!</v>
      </c>
      <c r="M81" s="179"/>
    </row>
    <row r="82" spans="1:13" s="7" customFormat="1" ht="15.75" x14ac:dyDescent="0.25">
      <c r="B82" s="173"/>
      <c r="C82" s="174">
        <v>72</v>
      </c>
      <c r="D82" s="175"/>
      <c r="E82" s="175"/>
      <c r="F82" s="175" t="e">
        <f t="shared" si="5"/>
        <v>#DIV/0!</v>
      </c>
      <c r="G82" s="176"/>
      <c r="H82" s="175"/>
      <c r="I82" s="177" t="e">
        <f t="shared" si="6"/>
        <v>#DIV/0!</v>
      </c>
      <c r="J82" s="176"/>
      <c r="K82" s="176"/>
      <c r="L82" s="178" t="e">
        <f t="shared" si="7"/>
        <v>#DIV/0!</v>
      </c>
      <c r="M82" s="179"/>
    </row>
    <row r="83" spans="1:13" s="7" customFormat="1" ht="15.75" x14ac:dyDescent="0.25">
      <c r="B83" s="173"/>
      <c r="C83" s="174">
        <v>73</v>
      </c>
      <c r="D83" s="175"/>
      <c r="E83" s="175"/>
      <c r="F83" s="175" t="e">
        <f t="shared" si="5"/>
        <v>#DIV/0!</v>
      </c>
      <c r="G83" s="176"/>
      <c r="H83" s="175"/>
      <c r="I83" s="177" t="e">
        <f t="shared" si="6"/>
        <v>#DIV/0!</v>
      </c>
      <c r="J83" s="176"/>
      <c r="K83" s="176"/>
      <c r="L83" s="178" t="e">
        <f t="shared" si="7"/>
        <v>#DIV/0!</v>
      </c>
      <c r="M83" s="179"/>
    </row>
    <row r="84" spans="1:13" s="7" customFormat="1" ht="15.75" x14ac:dyDescent="0.25">
      <c r="B84" s="173"/>
      <c r="C84" s="174">
        <v>74</v>
      </c>
      <c r="D84" s="175"/>
      <c r="E84" s="175"/>
      <c r="F84" s="175" t="e">
        <f t="shared" si="5"/>
        <v>#DIV/0!</v>
      </c>
      <c r="G84" s="176"/>
      <c r="H84" s="175"/>
      <c r="I84" s="177" t="e">
        <f t="shared" si="6"/>
        <v>#DIV/0!</v>
      </c>
      <c r="J84" s="176"/>
      <c r="K84" s="176"/>
      <c r="L84" s="178" t="e">
        <f t="shared" si="7"/>
        <v>#DIV/0!</v>
      </c>
      <c r="M84" s="179"/>
    </row>
    <row r="85" spans="1:13" s="7" customFormat="1" ht="15.75" x14ac:dyDescent="0.25">
      <c r="B85" s="173"/>
      <c r="C85" s="174">
        <v>75</v>
      </c>
      <c r="D85" s="175"/>
      <c r="E85" s="175"/>
      <c r="F85" s="175" t="e">
        <f t="shared" si="5"/>
        <v>#DIV/0!</v>
      </c>
      <c r="G85" s="176"/>
      <c r="H85" s="175"/>
      <c r="I85" s="177" t="e">
        <f t="shared" si="6"/>
        <v>#DIV/0!</v>
      </c>
      <c r="J85" s="176"/>
      <c r="K85" s="176"/>
      <c r="L85" s="178" t="e">
        <f t="shared" si="7"/>
        <v>#DIV/0!</v>
      </c>
      <c r="M85" s="179"/>
    </row>
    <row r="86" spans="1:13" s="7" customFormat="1" ht="15.75" x14ac:dyDescent="0.25">
      <c r="B86" s="173"/>
      <c r="C86" s="174">
        <v>76</v>
      </c>
      <c r="D86" s="175"/>
      <c r="E86" s="175"/>
      <c r="F86" s="175" t="e">
        <f t="shared" si="5"/>
        <v>#DIV/0!</v>
      </c>
      <c r="G86" s="176"/>
      <c r="H86" s="175"/>
      <c r="I86" s="177" t="e">
        <f t="shared" si="6"/>
        <v>#DIV/0!</v>
      </c>
      <c r="J86" s="176"/>
      <c r="K86" s="176"/>
      <c r="L86" s="178" t="e">
        <f t="shared" si="7"/>
        <v>#DIV/0!</v>
      </c>
      <c r="M86" s="179"/>
    </row>
    <row r="87" spans="1:13" s="7" customFormat="1" ht="15.75" x14ac:dyDescent="0.25">
      <c r="B87" s="173"/>
      <c r="C87" s="174">
        <v>77</v>
      </c>
      <c r="D87" s="175"/>
      <c r="E87" s="175"/>
      <c r="F87" s="175" t="e">
        <f t="shared" si="5"/>
        <v>#DIV/0!</v>
      </c>
      <c r="G87" s="176"/>
      <c r="H87" s="175"/>
      <c r="I87" s="177" t="e">
        <f t="shared" si="6"/>
        <v>#DIV/0!</v>
      </c>
      <c r="J87" s="176"/>
      <c r="K87" s="176"/>
      <c r="L87" s="178" t="e">
        <f t="shared" si="7"/>
        <v>#DIV/0!</v>
      </c>
      <c r="M87" s="179"/>
    </row>
    <row r="88" spans="1:13" s="7" customFormat="1" ht="15.75" x14ac:dyDescent="0.25">
      <c r="B88" s="173"/>
      <c r="C88" s="174">
        <v>78</v>
      </c>
      <c r="D88" s="175"/>
      <c r="E88" s="175"/>
      <c r="F88" s="175" t="e">
        <f t="shared" si="5"/>
        <v>#DIV/0!</v>
      </c>
      <c r="G88" s="176"/>
      <c r="H88" s="175"/>
      <c r="I88" s="177" t="e">
        <f t="shared" si="6"/>
        <v>#DIV/0!</v>
      </c>
      <c r="J88" s="176"/>
      <c r="K88" s="176"/>
      <c r="L88" s="178" t="e">
        <f t="shared" si="7"/>
        <v>#DIV/0!</v>
      </c>
      <c r="M88" s="179"/>
    </row>
    <row r="89" spans="1:13" s="7" customFormat="1" ht="15.75" x14ac:dyDescent="0.25">
      <c r="B89" s="173"/>
      <c r="C89" s="174">
        <v>79</v>
      </c>
      <c r="D89" s="175"/>
      <c r="E89" s="175"/>
      <c r="F89" s="175" t="e">
        <f t="shared" si="5"/>
        <v>#DIV/0!</v>
      </c>
      <c r="G89" s="176"/>
      <c r="H89" s="175"/>
      <c r="I89" s="177" t="e">
        <f t="shared" si="6"/>
        <v>#DIV/0!</v>
      </c>
      <c r="J89" s="176"/>
      <c r="K89" s="176"/>
      <c r="L89" s="178" t="e">
        <f t="shared" si="7"/>
        <v>#DIV/0!</v>
      </c>
      <c r="M89" s="179"/>
    </row>
    <row r="90" spans="1:13" s="7" customFormat="1" ht="15.75" x14ac:dyDescent="0.25">
      <c r="B90" s="173"/>
      <c r="C90" s="174">
        <v>80</v>
      </c>
      <c r="D90" s="175"/>
      <c r="E90" s="175"/>
      <c r="F90" s="175" t="e">
        <f t="shared" si="5"/>
        <v>#DIV/0!</v>
      </c>
      <c r="G90" s="176"/>
      <c r="H90" s="175"/>
      <c r="I90" s="177" t="e">
        <f t="shared" si="6"/>
        <v>#DIV/0!</v>
      </c>
      <c r="J90" s="176"/>
      <c r="K90" s="176"/>
      <c r="L90" s="178" t="e">
        <f t="shared" si="7"/>
        <v>#DIV/0!</v>
      </c>
      <c r="M90" s="179"/>
    </row>
    <row r="91" spans="1:13" s="7" customFormat="1" x14ac:dyDescent="0.25">
      <c r="B91" s="173"/>
      <c r="C91" s="176"/>
      <c r="D91" s="175"/>
      <c r="E91" s="175"/>
      <c r="F91" s="176"/>
      <c r="G91" s="176"/>
      <c r="H91" s="175"/>
      <c r="I91" s="176"/>
      <c r="J91" s="176"/>
      <c r="K91" s="176"/>
      <c r="L91" s="176"/>
      <c r="M91" s="179"/>
    </row>
    <row r="92" spans="1:13" ht="15.75" thickBot="1" x14ac:dyDescent="0.3">
      <c r="B92" s="180"/>
      <c r="C92" s="181"/>
      <c r="D92" s="181"/>
      <c r="E92" s="181"/>
      <c r="F92" s="181"/>
      <c r="G92" s="181"/>
      <c r="H92" s="181"/>
      <c r="I92" s="181"/>
      <c r="J92" s="181"/>
      <c r="K92" s="181"/>
      <c r="L92" s="181"/>
      <c r="M92" s="182"/>
    </row>
    <row r="93" spans="1:13" ht="15.75" thickTop="1" x14ac:dyDescent="0.25"/>
    <row r="94" spans="1:13" x14ac:dyDescent="0.25">
      <c r="A94" s="26"/>
    </row>
    <row r="95" spans="1:13" x14ac:dyDescent="0.25">
      <c r="A95" s="26"/>
    </row>
    <row r="96" spans="1:13" x14ac:dyDescent="0.25">
      <c r="A96" s="26"/>
    </row>
    <row r="97" spans="1:1" x14ac:dyDescent="0.25">
      <c r="A97" s="26"/>
    </row>
    <row r="98" spans="1:1" x14ac:dyDescent="0.25">
      <c r="A98" s="26"/>
    </row>
    <row r="99" spans="1:1" x14ac:dyDescent="0.25">
      <c r="A99" s="26"/>
    </row>
    <row r="100" spans="1:1" x14ac:dyDescent="0.25">
      <c r="A100" s="26"/>
    </row>
    <row r="101" spans="1:1" x14ac:dyDescent="0.25">
      <c r="A101" s="26"/>
    </row>
    <row r="102" spans="1:1" x14ac:dyDescent="0.25">
      <c r="A102" s="26"/>
    </row>
    <row r="103" spans="1:1" x14ac:dyDescent="0.25">
      <c r="A103" s="26"/>
    </row>
    <row r="104" spans="1:1" x14ac:dyDescent="0.25">
      <c r="A104" s="26"/>
    </row>
    <row r="105" spans="1:1" x14ac:dyDescent="0.25">
      <c r="A105" s="26"/>
    </row>
    <row r="106" spans="1:1" x14ac:dyDescent="0.25">
      <c r="A106" s="26"/>
    </row>
    <row r="107" spans="1:1" x14ac:dyDescent="0.25">
      <c r="A107" s="26"/>
    </row>
    <row r="108" spans="1:1" x14ac:dyDescent="0.25">
      <c r="A108" s="26"/>
    </row>
  </sheetData>
  <mergeCells count="1">
    <mergeCell ref="F5:L5"/>
  </mergeCells>
  <conditionalFormatting sqref="I11:I90">
    <cfRule type="top10" dxfId="2" priority="1" bottom="1" rank="5"/>
    <cfRule type="cellIs" dxfId="1" priority="2" operator="lessThan">
      <formula>4500</formula>
    </cfRule>
    <cfRule type="cellIs" dxfId="0" priority="3" operator="greaterThan">
      <formula>9000</formula>
    </cfRule>
  </conditionalFormatting>
  <pageMargins left="0.70866141732283472" right="0.70866141732283472" top="0.74803149606299213" bottom="0.74803149606299213" header="0.31496062992125984" footer="0.31496062992125984"/>
  <pageSetup paperSize="9" scale="62" fitToHeight="2" orientation="portrait" r:id="rId1"/>
  <colBreaks count="1" manualBreakCount="1">
    <brk id="5" min="10" max="9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A35" sqref="A35"/>
    </sheetView>
  </sheetViews>
  <sheetFormatPr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4" spans="1:1" x14ac:dyDescent="0.25">
      <c r="A4" t="s">
        <v>47</v>
      </c>
    </row>
    <row r="5" spans="1:1" x14ac:dyDescent="0.25">
      <c r="A5" t="s">
        <v>48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128</v>
      </c>
    </row>
    <row r="34" spans="1:1" x14ac:dyDescent="0.25">
      <c r="A34" t="s">
        <v>146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K12" sqref="K12"/>
    </sheetView>
  </sheetViews>
  <sheetFormatPr defaultRowHeight="15" x14ac:dyDescent="0.25"/>
  <cols>
    <col min="2" max="4" width="14.140625" customWidth="1"/>
    <col min="5" max="5" width="10.5703125" style="85" bestFit="1" customWidth="1"/>
    <col min="6" max="6" width="10.28515625" bestFit="1" customWidth="1"/>
    <col min="10" max="10" width="34.7109375" bestFit="1" customWidth="1"/>
    <col min="11" max="11" width="10.7109375" customWidth="1"/>
  </cols>
  <sheetData>
    <row r="1" spans="1:12" x14ac:dyDescent="0.25">
      <c r="A1" s="19" t="s">
        <v>130</v>
      </c>
    </row>
    <row r="2" spans="1:12" x14ac:dyDescent="0.25">
      <c r="A2" s="11" t="s">
        <v>59</v>
      </c>
    </row>
    <row r="3" spans="1:12" x14ac:dyDescent="0.25">
      <c r="A3" s="11" t="s">
        <v>60</v>
      </c>
    </row>
    <row r="4" spans="1:12" x14ac:dyDescent="0.25">
      <c r="J4" s="184" t="s">
        <v>139</v>
      </c>
      <c r="K4" s="184" t="s">
        <v>136</v>
      </c>
    </row>
    <row r="5" spans="1:12" s="19" customFormat="1" x14ac:dyDescent="0.25">
      <c r="A5" s="86" t="s">
        <v>61</v>
      </c>
      <c r="B5" s="86" t="s">
        <v>62</v>
      </c>
      <c r="C5" s="86" t="s">
        <v>63</v>
      </c>
      <c r="J5" s="185" t="s">
        <v>138</v>
      </c>
      <c r="K5" s="186">
        <f>C18</f>
        <v>46144</v>
      </c>
      <c r="L5"/>
    </row>
    <row r="6" spans="1:12" x14ac:dyDescent="0.25">
      <c r="A6" t="s">
        <v>64</v>
      </c>
      <c r="B6">
        <v>6004</v>
      </c>
      <c r="C6" s="87"/>
      <c r="E6"/>
      <c r="J6" s="185" t="s">
        <v>137</v>
      </c>
      <c r="K6" s="186">
        <f>C20</f>
        <v>72396</v>
      </c>
    </row>
    <row r="7" spans="1:12" x14ac:dyDescent="0.25">
      <c r="A7" t="s">
        <v>65</v>
      </c>
      <c r="B7">
        <v>6008</v>
      </c>
      <c r="C7" s="87">
        <v>21992</v>
      </c>
      <c r="E7"/>
      <c r="J7" s="185" t="s">
        <v>132</v>
      </c>
      <c r="K7" s="187">
        <f>K5+(K6-K5)/2</f>
        <v>59270</v>
      </c>
    </row>
    <row r="8" spans="1:12" x14ac:dyDescent="0.25">
      <c r="A8" t="s">
        <v>66</v>
      </c>
      <c r="B8">
        <v>6013</v>
      </c>
      <c r="C8" s="87">
        <v>25432</v>
      </c>
      <c r="E8"/>
      <c r="J8" s="190" t="s">
        <v>133</v>
      </c>
      <c r="K8" s="187">
        <v>550</v>
      </c>
    </row>
    <row r="9" spans="1:12" x14ac:dyDescent="0.25">
      <c r="A9" t="s">
        <v>67</v>
      </c>
      <c r="B9">
        <v>6017</v>
      </c>
      <c r="C9" s="87">
        <v>28644</v>
      </c>
      <c r="E9"/>
      <c r="J9" s="185" t="s">
        <v>134</v>
      </c>
      <c r="K9" s="188">
        <f>K7/K8</f>
        <v>107.76363636363637</v>
      </c>
    </row>
    <row r="10" spans="1:12" x14ac:dyDescent="0.25">
      <c r="A10" t="s">
        <v>68</v>
      </c>
      <c r="B10">
        <v>6021</v>
      </c>
      <c r="C10" s="87">
        <v>32354</v>
      </c>
      <c r="E10"/>
      <c r="J10" s="185" t="s">
        <v>135</v>
      </c>
      <c r="K10" s="189">
        <f>ROUND(K9,1)</f>
        <v>107.8</v>
      </c>
    </row>
    <row r="11" spans="1:12" x14ac:dyDescent="0.25">
      <c r="A11" t="s">
        <v>69</v>
      </c>
      <c r="B11">
        <v>6025</v>
      </c>
      <c r="C11" s="87">
        <v>36529</v>
      </c>
      <c r="E11"/>
    </row>
    <row r="12" spans="1:12" x14ac:dyDescent="0.25">
      <c r="A12" t="s">
        <v>70</v>
      </c>
      <c r="B12">
        <v>6028</v>
      </c>
      <c r="C12" s="87">
        <v>39999</v>
      </c>
      <c r="E12"/>
    </row>
    <row r="13" spans="1:12" x14ac:dyDescent="0.25">
      <c r="A13" t="s">
        <v>71</v>
      </c>
      <c r="B13">
        <v>6031</v>
      </c>
      <c r="C13" s="87">
        <v>43792</v>
      </c>
      <c r="E13"/>
    </row>
    <row r="14" spans="1:12" x14ac:dyDescent="0.25">
      <c r="A14" t="s">
        <v>72</v>
      </c>
      <c r="B14">
        <v>6034</v>
      </c>
      <c r="C14" s="87">
        <v>47556</v>
      </c>
      <c r="E14"/>
    </row>
    <row r="15" spans="1:12" x14ac:dyDescent="0.25">
      <c r="A15" t="s">
        <v>73</v>
      </c>
      <c r="B15">
        <v>6040</v>
      </c>
      <c r="C15" s="87">
        <v>57414</v>
      </c>
      <c r="E15"/>
    </row>
    <row r="16" spans="1:12" x14ac:dyDescent="0.25">
      <c r="A16" t="s">
        <v>74</v>
      </c>
      <c r="B16">
        <v>6045</v>
      </c>
      <c r="C16" s="87">
        <v>64812</v>
      </c>
      <c r="E16"/>
    </row>
    <row r="17" spans="1:5" x14ac:dyDescent="0.25">
      <c r="A17" t="s">
        <v>75</v>
      </c>
      <c r="B17">
        <v>6048</v>
      </c>
      <c r="C17" s="87">
        <v>72971</v>
      </c>
      <c r="E17"/>
    </row>
    <row r="18" spans="1:5" x14ac:dyDescent="0.25">
      <c r="A18" t="s">
        <v>76</v>
      </c>
      <c r="B18">
        <v>6033</v>
      </c>
      <c r="C18" s="87">
        <v>46144</v>
      </c>
      <c r="E18"/>
    </row>
    <row r="19" spans="1:5" x14ac:dyDescent="0.25">
      <c r="A19" t="s">
        <v>77</v>
      </c>
      <c r="B19">
        <v>6045</v>
      </c>
      <c r="C19" s="87">
        <v>66175</v>
      </c>
      <c r="E19"/>
    </row>
    <row r="20" spans="1:5" x14ac:dyDescent="0.25">
      <c r="A20" t="s">
        <v>78</v>
      </c>
      <c r="B20">
        <v>6048</v>
      </c>
      <c r="C20" s="87">
        <v>72396</v>
      </c>
      <c r="E20"/>
    </row>
    <row r="21" spans="1:5" x14ac:dyDescent="0.25">
      <c r="A21" t="s">
        <v>79</v>
      </c>
      <c r="B21">
        <v>6025</v>
      </c>
      <c r="C21" s="87">
        <v>36529</v>
      </c>
      <c r="E21"/>
    </row>
    <row r="22" spans="1:5" x14ac:dyDescent="0.25">
      <c r="A22" t="s">
        <v>80</v>
      </c>
      <c r="B22">
        <v>6028</v>
      </c>
      <c r="C22" s="87">
        <v>39680</v>
      </c>
      <c r="E22"/>
    </row>
    <row r="23" spans="1:5" x14ac:dyDescent="0.25">
      <c r="A23" t="s">
        <v>81</v>
      </c>
      <c r="B23">
        <v>6040</v>
      </c>
      <c r="C23" s="87">
        <v>56959</v>
      </c>
      <c r="E23"/>
    </row>
    <row r="24" spans="1:5" x14ac:dyDescent="0.25">
      <c r="A24" t="s">
        <v>82</v>
      </c>
      <c r="B24">
        <v>6031</v>
      </c>
      <c r="C24" s="87">
        <v>43792</v>
      </c>
      <c r="E24"/>
    </row>
    <row r="25" spans="1:5" x14ac:dyDescent="0.25">
      <c r="A25" t="s">
        <v>83</v>
      </c>
      <c r="B25">
        <v>6034</v>
      </c>
      <c r="C25" s="87">
        <v>47556</v>
      </c>
      <c r="E25"/>
    </row>
    <row r="26" spans="1:5" x14ac:dyDescent="0.25">
      <c r="C26" s="88"/>
      <c r="E26"/>
    </row>
    <row r="27" spans="1:5" x14ac:dyDescent="0.25">
      <c r="C27" s="88"/>
      <c r="E27"/>
    </row>
    <row r="28" spans="1:5" x14ac:dyDescent="0.25">
      <c r="C28" s="88"/>
      <c r="E28"/>
    </row>
    <row r="29" spans="1:5" x14ac:dyDescent="0.25">
      <c r="C29" s="85"/>
      <c r="E29"/>
    </row>
    <row r="30" spans="1:5" x14ac:dyDescent="0.25">
      <c r="E30"/>
    </row>
    <row r="31" spans="1:5" x14ac:dyDescent="0.25">
      <c r="E3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Finance annexe</vt:lpstr>
      <vt:lpstr>student number cost analysis</vt:lpstr>
      <vt:lpstr>data sheet</vt:lpstr>
      <vt:lpstr>payscale</vt:lpstr>
      <vt:lpstr>credit_bearing</vt:lpstr>
      <vt:lpstr>length</vt:lpstr>
      <vt:lpstr>Length_of_course</vt:lpstr>
      <vt:lpstr>level</vt:lpstr>
      <vt:lpstr>payscale</vt:lpstr>
      <vt:lpstr>'Finance annexe'!Print_Area</vt:lpstr>
      <vt:lpstr>payscale!Print_Area</vt:lpstr>
      <vt:lpstr>'student number cost analysis'!Print_Area</vt:lpstr>
      <vt:lpstr>'Finance annexe'!Print_Titles</vt:lpstr>
      <vt:lpstr>'student number cost analysis'!Print_Titles</vt:lpstr>
      <vt:lpstr>Validation</vt:lpstr>
      <vt:lpstr>yes_no</vt:lpstr>
    </vt:vector>
  </TitlesOfParts>
  <Company>Canterbury Christ Church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Jones</dc:creator>
  <cp:lastModifiedBy>xa3</cp:lastModifiedBy>
  <cp:lastPrinted>2016-08-25T10:00:46Z</cp:lastPrinted>
  <dcterms:created xsi:type="dcterms:W3CDTF">2011-07-26T14:51:58Z</dcterms:created>
  <dcterms:modified xsi:type="dcterms:W3CDTF">2016-11-15T09:37:35Z</dcterms:modified>
</cp:coreProperties>
</file>